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0.8\net$\3.Бюджетный отдел\ПРОЕКТ БЮДЖЕТА на 2025-2027г.г\Проект бюджетна на 2025 год 1-чтение\"/>
    </mc:Choice>
  </mc:AlternateContent>
  <xr:revisionPtr revIDLastSave="0" documentId="13_ncr:1_{9064939E-83FC-4BED-939D-852B0FF0F122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Прил.4-2025г.  " sheetId="17" r:id="rId1"/>
    <sheet name="Прил.5-2026-2027г. " sheetId="25" r:id="rId2"/>
    <sheet name="Прил.6-2025г." sheetId="12" r:id="rId3"/>
    <sheet name="Прил.7-2026-27" sheetId="26" r:id="rId4"/>
    <sheet name="Прил.8,-2025г." sheetId="8" r:id="rId5"/>
    <sheet name=" Прил.9-2026-27г." sheetId="27" r:id="rId6"/>
    <sheet name="СРАВНЕНИЕ1" sheetId="24" state="hidden" r:id="rId7"/>
  </sheets>
  <definedNames>
    <definedName name="_xlnm._FilterDatabase" localSheetId="0" hidden="1">'Прил.4-2025г.  '!$A$8:$F$610</definedName>
    <definedName name="_xlnm._FilterDatabase" localSheetId="1" hidden="1">'Прил.5-2026-2027г. '!$A$10:$G$544</definedName>
    <definedName name="_xlnm._FilterDatabase" localSheetId="2" hidden="1">'Прил.6-2025г.'!$A$10:$H$654</definedName>
    <definedName name="_xlnm._FilterDatabase" localSheetId="3" hidden="1">'Прил.7-2026-27'!$A$11:$H$587</definedName>
    <definedName name="_xlnm._FilterDatabase" localSheetId="6" hidden="1">СРАВНЕНИЕ1!$A$7:$G$522</definedName>
    <definedName name="_xlnm.Print_Area" localSheetId="2">'Прил.6-2025г.'!$A:$G</definedName>
  </definedNames>
  <calcPr calcId="191029"/>
</workbook>
</file>

<file path=xl/calcChain.xml><?xml version="1.0" encoding="utf-8"?>
<calcChain xmlns="http://schemas.openxmlformats.org/spreadsheetml/2006/main">
  <c r="H313" i="26" l="1"/>
  <c r="G313" i="26"/>
  <c r="H409" i="26"/>
  <c r="G409" i="26"/>
  <c r="H526" i="26"/>
  <c r="G526" i="26"/>
  <c r="H537" i="26"/>
  <c r="G537" i="26"/>
  <c r="H458" i="26"/>
  <c r="G458" i="26"/>
  <c r="H198" i="26"/>
  <c r="H197" i="26" s="1"/>
  <c r="G198" i="26"/>
  <c r="G197" i="26" s="1"/>
  <c r="G138" i="26"/>
  <c r="H138" i="26"/>
  <c r="H49" i="26"/>
  <c r="H48" i="26" s="1"/>
  <c r="G49" i="26"/>
  <c r="G48" i="26" s="1"/>
  <c r="H36" i="26"/>
  <c r="H35" i="26" s="1"/>
  <c r="H34" i="26" s="1"/>
  <c r="G36" i="26"/>
  <c r="G35" i="26" s="1"/>
  <c r="G34" i="26" s="1"/>
  <c r="G352" i="12"/>
  <c r="F588" i="17"/>
  <c r="F573" i="17"/>
  <c r="F559" i="17"/>
  <c r="F563" i="17"/>
  <c r="F595" i="17"/>
  <c r="F593" i="17"/>
  <c r="G86" i="12"/>
  <c r="G105" i="12"/>
  <c r="G104" i="12" s="1"/>
  <c r="G229" i="25"/>
  <c r="G228" i="25" s="1"/>
  <c r="F229" i="25"/>
  <c r="F228" i="25" s="1"/>
  <c r="F129" i="17"/>
  <c r="F128" i="17" s="1"/>
  <c r="G373" i="25"/>
  <c r="F373" i="25"/>
  <c r="G422" i="25"/>
  <c r="F422" i="25"/>
  <c r="G233" i="25"/>
  <c r="G232" i="25" s="1"/>
  <c r="G231" i="25" s="1"/>
  <c r="F71" i="25"/>
  <c r="F70" i="25" s="1"/>
  <c r="G165" i="25"/>
  <c r="F165" i="25"/>
  <c r="G268" i="26"/>
  <c r="H268" i="26"/>
  <c r="G271" i="26"/>
  <c r="H271" i="26"/>
  <c r="H585" i="26"/>
  <c r="H584" i="26" s="1"/>
  <c r="H582" i="26"/>
  <c r="H581" i="26" s="1"/>
  <c r="H580" i="26" s="1"/>
  <c r="H576" i="26"/>
  <c r="H575" i="26" s="1"/>
  <c r="H574" i="26" s="1"/>
  <c r="H569" i="26"/>
  <c r="H567" i="26"/>
  <c r="H561" i="26"/>
  <c r="H558" i="26"/>
  <c r="H556" i="26"/>
  <c r="H550" i="26"/>
  <c r="H547" i="26" s="1"/>
  <c r="H548" i="26"/>
  <c r="H544" i="26"/>
  <c r="H543" i="26" s="1"/>
  <c r="H542" i="26" s="1"/>
  <c r="H539" i="26"/>
  <c r="H533" i="26"/>
  <c r="H531" i="26"/>
  <c r="H529" i="26"/>
  <c r="H527" i="26"/>
  <c r="H521" i="26"/>
  <c r="H520" i="26" s="1"/>
  <c r="H515" i="26"/>
  <c r="H513" i="26"/>
  <c r="H509" i="26"/>
  <c r="H507" i="26"/>
  <c r="H505" i="26"/>
  <c r="H500" i="26"/>
  <c r="H499" i="26" s="1"/>
  <c r="H497" i="26"/>
  <c r="H496" i="26" s="1"/>
  <c r="H491" i="26"/>
  <c r="H490" i="26" s="1"/>
  <c r="H488" i="26"/>
  <c r="H485" i="26"/>
  <c r="H484" i="26" s="1"/>
  <c r="H482" i="26"/>
  <c r="H481" i="26" s="1"/>
  <c r="H477" i="26"/>
  <c r="H474" i="26"/>
  <c r="H471" i="26"/>
  <c r="H468" i="26"/>
  <c r="H467" i="26" s="1"/>
  <c r="H465" i="26"/>
  <c r="H463" i="26"/>
  <c r="H460" i="26"/>
  <c r="H453" i="26"/>
  <c r="H451" i="26"/>
  <c r="H448" i="26"/>
  <c r="H446" i="26"/>
  <c r="H441" i="26"/>
  <c r="H438" i="26"/>
  <c r="H435" i="26"/>
  <c r="H430" i="26"/>
  <c r="H429" i="26" s="1"/>
  <c r="H427" i="26"/>
  <c r="H425" i="26"/>
  <c r="H423" i="26"/>
  <c r="H420" i="26"/>
  <c r="H418" i="26"/>
  <c r="H416" i="26"/>
  <c r="H414" i="26"/>
  <c r="H412" i="26"/>
  <c r="H407" i="26"/>
  <c r="H406" i="26" s="1"/>
  <c r="H404" i="26"/>
  <c r="H403" i="26" s="1"/>
  <c r="H401" i="26"/>
  <c r="H399" i="26"/>
  <c r="H397" i="26"/>
  <c r="H395" i="26"/>
  <c r="H393" i="26"/>
  <c r="H390" i="26"/>
  <c r="H388" i="26"/>
  <c r="H386" i="26"/>
  <c r="H384" i="26"/>
  <c r="H382" i="26"/>
  <c r="H376" i="26"/>
  <c r="H375" i="26" s="1"/>
  <c r="H374" i="26" s="1"/>
  <c r="H371" i="26"/>
  <c r="H370" i="26" s="1"/>
  <c r="H368" i="26"/>
  <c r="H367" i="26" s="1"/>
  <c r="H366" i="26" s="1"/>
  <c r="H362" i="26"/>
  <c r="H360" i="26"/>
  <c r="H358" i="26"/>
  <c r="H356" i="26"/>
  <c r="H354" i="26"/>
  <c r="H350" i="26"/>
  <c r="H349" i="26" s="1"/>
  <c r="H348" i="26" s="1"/>
  <c r="H344" i="26"/>
  <c r="H343" i="26" s="1"/>
  <c r="H342" i="26" s="1"/>
  <c r="H341" i="26" s="1"/>
  <c r="H338" i="26"/>
  <c r="H337" i="26" s="1"/>
  <c r="H336" i="26" s="1"/>
  <c r="H335" i="26" s="1"/>
  <c r="H333" i="26"/>
  <c r="H332" i="26" s="1"/>
  <c r="H331" i="26" s="1"/>
  <c r="H330" i="26" s="1"/>
  <c r="H328" i="26"/>
  <c r="H327" i="26" s="1"/>
  <c r="H325" i="26"/>
  <c r="H322" i="26"/>
  <c r="H319" i="26"/>
  <c r="H314" i="26"/>
  <c r="H311" i="26"/>
  <c r="H310" i="26" s="1"/>
  <c r="H309" i="26" s="1"/>
  <c r="H304" i="26"/>
  <c r="H301" i="26"/>
  <c r="H298" i="26"/>
  <c r="H297" i="26" s="1"/>
  <c r="H293" i="26"/>
  <c r="H292" i="26" s="1"/>
  <c r="H290" i="26"/>
  <c r="H289" i="26" s="1"/>
  <c r="H285" i="26"/>
  <c r="H284" i="26" s="1"/>
  <c r="H282" i="26"/>
  <c r="H281" i="26" s="1"/>
  <c r="H280" i="26" s="1"/>
  <c r="H278" i="26"/>
  <c r="H276" i="26"/>
  <c r="H274" i="26"/>
  <c r="H265" i="26"/>
  <c r="H260" i="26"/>
  <c r="H259" i="26" s="1"/>
  <c r="H258" i="26" s="1"/>
  <c r="H257" i="26" s="1"/>
  <c r="H254" i="26"/>
  <c r="H253" i="26" s="1"/>
  <c r="H252" i="26" s="1"/>
  <c r="H251" i="26" s="1"/>
  <c r="H250" i="26" s="1"/>
  <c r="H248" i="26"/>
  <c r="H246" i="26"/>
  <c r="H244" i="26"/>
  <c r="H239" i="26"/>
  <c r="H238" i="26" s="1"/>
  <c r="H237" i="26" s="1"/>
  <c r="H236" i="26" s="1"/>
  <c r="H233" i="26"/>
  <c r="H232" i="26" s="1"/>
  <c r="H229" i="26"/>
  <c r="H228" i="26" s="1"/>
  <c r="H225" i="26"/>
  <c r="H224" i="26" s="1"/>
  <c r="H220" i="26"/>
  <c r="H218" i="26"/>
  <c r="H215" i="26"/>
  <c r="H213" i="26"/>
  <c r="H211" i="26"/>
  <c r="H209" i="26"/>
  <c r="H206" i="26"/>
  <c r="H203" i="26"/>
  <c r="H202" i="26" s="1"/>
  <c r="H201" i="26" s="1"/>
  <c r="H195" i="26"/>
  <c r="H194" i="26" s="1"/>
  <c r="H192" i="26"/>
  <c r="H191" i="26" s="1"/>
  <c r="H188" i="26"/>
  <c r="H186" i="26"/>
  <c r="H184" i="26"/>
  <c r="H182" i="26"/>
  <c r="H175" i="26"/>
  <c r="H173" i="26"/>
  <c r="H170" i="26"/>
  <c r="H168" i="26"/>
  <c r="H166" i="26"/>
  <c r="H160" i="26"/>
  <c r="H158" i="26"/>
  <c r="H153" i="26"/>
  <c r="H151" i="26"/>
  <c r="H148" i="26"/>
  <c r="H146" i="26"/>
  <c r="H141" i="26"/>
  <c r="H140" i="26" s="1"/>
  <c r="H136" i="26"/>
  <c r="H131" i="26"/>
  <c r="H130" i="26" s="1"/>
  <c r="H129" i="26" s="1"/>
  <c r="H127" i="26"/>
  <c r="H125" i="26"/>
  <c r="H120" i="26"/>
  <c r="H118" i="26"/>
  <c r="H116" i="26"/>
  <c r="H111" i="26"/>
  <c r="H110" i="26" s="1"/>
  <c r="H108" i="26"/>
  <c r="H107" i="26" s="1"/>
  <c r="H106" i="26" s="1"/>
  <c r="H102" i="26"/>
  <c r="H101" i="26" s="1"/>
  <c r="H99" i="26"/>
  <c r="H97" i="26"/>
  <c r="H95" i="26"/>
  <c r="H93" i="26"/>
  <c r="H91" i="26"/>
  <c r="H88" i="26"/>
  <c r="H86" i="26"/>
  <c r="H84" i="26"/>
  <c r="H78" i="26"/>
  <c r="H77" i="26" s="1"/>
  <c r="H76" i="26" s="1"/>
  <c r="H75" i="26" s="1"/>
  <c r="H73" i="26"/>
  <c r="H71" i="26"/>
  <c r="H69" i="26"/>
  <c r="H67" i="26"/>
  <c r="H65" i="26"/>
  <c r="H62" i="26"/>
  <c r="H60" i="26"/>
  <c r="H57" i="26"/>
  <c r="H56" i="26" s="1"/>
  <c r="H53" i="26"/>
  <c r="H51" i="26"/>
  <c r="H44" i="26"/>
  <c r="H43" i="26" s="1"/>
  <c r="H40" i="26"/>
  <c r="H39" i="26" s="1"/>
  <c r="H32" i="26"/>
  <c r="H31" i="26" s="1"/>
  <c r="H30" i="26" s="1"/>
  <c r="H28" i="26"/>
  <c r="H27" i="26"/>
  <c r="H25" i="26" s="1"/>
  <c r="H21" i="26"/>
  <c r="H16" i="26"/>
  <c r="H15" i="26" s="1"/>
  <c r="H14" i="26" s="1"/>
  <c r="G585" i="26"/>
  <c r="G584" i="26" s="1"/>
  <c r="G582" i="26"/>
  <c r="G581" i="26" s="1"/>
  <c r="G580" i="26" s="1"/>
  <c r="G576" i="26"/>
  <c r="G575" i="26" s="1"/>
  <c r="G574" i="26" s="1"/>
  <c r="G569" i="26"/>
  <c r="G567" i="26"/>
  <c r="G561" i="26"/>
  <c r="G558" i="26"/>
  <c r="G556" i="26"/>
  <c r="G550" i="26"/>
  <c r="G548" i="26"/>
  <c r="G547" i="26" s="1"/>
  <c r="G544" i="26"/>
  <c r="G543" i="26" s="1"/>
  <c r="G542" i="26" s="1"/>
  <c r="G539" i="26"/>
  <c r="G533" i="26"/>
  <c r="G531" i="26"/>
  <c r="G529" i="26"/>
  <c r="G527" i="26"/>
  <c r="G521" i="26"/>
  <c r="G520" i="26" s="1"/>
  <c r="G515" i="26"/>
  <c r="G513" i="26"/>
  <c r="G509" i="26"/>
  <c r="G507" i="26"/>
  <c r="G505" i="26"/>
  <c r="G500" i="26"/>
  <c r="G499" i="26" s="1"/>
  <c r="G497" i="26"/>
  <c r="G496" i="26" s="1"/>
  <c r="G491" i="26"/>
  <c r="G490" i="26" s="1"/>
  <c r="G488" i="26"/>
  <c r="G485" i="26"/>
  <c r="G484" i="26" s="1"/>
  <c r="G482" i="26"/>
  <c r="G481" i="26" s="1"/>
  <c r="G477" i="26"/>
  <c r="G474" i="26"/>
  <c r="G471" i="26"/>
  <c r="G468" i="26"/>
  <c r="G467" i="26" s="1"/>
  <c r="G465" i="26"/>
  <c r="G463" i="26"/>
  <c r="G460" i="26"/>
  <c r="G453" i="26"/>
  <c r="G451" i="26"/>
  <c r="G448" i="26"/>
  <c r="G446" i="26"/>
  <c r="G441" i="26"/>
  <c r="G438" i="26"/>
  <c r="G435" i="26"/>
  <c r="G430" i="26"/>
  <c r="G429" i="26" s="1"/>
  <c r="G427" i="26"/>
  <c r="G425" i="26"/>
  <c r="G423" i="26"/>
  <c r="G420" i="26"/>
  <c r="G418" i="26"/>
  <c r="G416" i="26"/>
  <c r="G414" i="26"/>
  <c r="G412" i="26"/>
  <c r="G407" i="26"/>
  <c r="G406" i="26" s="1"/>
  <c r="G404" i="26"/>
  <c r="G403" i="26" s="1"/>
  <c r="G401" i="26"/>
  <c r="G399" i="26"/>
  <c r="G397" i="26"/>
  <c r="G395" i="26"/>
  <c r="G393" i="26"/>
  <c r="G390" i="26"/>
  <c r="G388" i="26"/>
  <c r="G386" i="26"/>
  <c r="G384" i="26"/>
  <c r="G382" i="26"/>
  <c r="G376" i="26"/>
  <c r="G375" i="26" s="1"/>
  <c r="G374" i="26" s="1"/>
  <c r="G371" i="26"/>
  <c r="G370" i="26" s="1"/>
  <c r="G368" i="26"/>
  <c r="G367" i="26" s="1"/>
  <c r="G366" i="26" s="1"/>
  <c r="G362" i="26"/>
  <c r="G360" i="26"/>
  <c r="G358" i="26"/>
  <c r="G356" i="26"/>
  <c r="G354" i="26"/>
  <c r="G350" i="26"/>
  <c r="G349" i="26" s="1"/>
  <c r="G348" i="26" s="1"/>
  <c r="G344" i="26"/>
  <c r="G343" i="26" s="1"/>
  <c r="G342" i="26" s="1"/>
  <c r="G341" i="26" s="1"/>
  <c r="G338" i="26"/>
  <c r="G337" i="26" s="1"/>
  <c r="G336" i="26" s="1"/>
  <c r="G335" i="26" s="1"/>
  <c r="G333" i="26"/>
  <c r="G332" i="26" s="1"/>
  <c r="G331" i="26" s="1"/>
  <c r="G330" i="26" s="1"/>
  <c r="G328" i="26"/>
  <c r="G327" i="26" s="1"/>
  <c r="G325" i="26"/>
  <c r="G322" i="26"/>
  <c r="G319" i="26"/>
  <c r="G314" i="26"/>
  <c r="G311" i="26"/>
  <c r="G310" i="26" s="1"/>
  <c r="G309" i="26" s="1"/>
  <c r="G304" i="26"/>
  <c r="G301" i="26"/>
  <c r="G298" i="26"/>
  <c r="G297" i="26" s="1"/>
  <c r="G293" i="26"/>
  <c r="G292" i="26" s="1"/>
  <c r="G290" i="26"/>
  <c r="G289" i="26" s="1"/>
  <c r="G285" i="26"/>
  <c r="G284" i="26" s="1"/>
  <c r="G282" i="26"/>
  <c r="G281" i="26" s="1"/>
  <c r="G280" i="26" s="1"/>
  <c r="G278" i="26"/>
  <c r="G276" i="26"/>
  <c r="G274" i="26"/>
  <c r="G265" i="26"/>
  <c r="G260" i="26"/>
  <c r="G259" i="26" s="1"/>
  <c r="G258" i="26" s="1"/>
  <c r="G257" i="26" s="1"/>
  <c r="G254" i="26"/>
  <c r="G253" i="26" s="1"/>
  <c r="G252" i="26" s="1"/>
  <c r="G251" i="26" s="1"/>
  <c r="G250" i="26" s="1"/>
  <c r="G248" i="26"/>
  <c r="G246" i="26"/>
  <c r="G244" i="26"/>
  <c r="G239" i="26"/>
  <c r="G238" i="26" s="1"/>
  <c r="G237" i="26" s="1"/>
  <c r="G236" i="26" s="1"/>
  <c r="G233" i="26"/>
  <c r="G232" i="26" s="1"/>
  <c r="G229" i="26"/>
  <c r="G228" i="26" s="1"/>
  <c r="G225" i="26"/>
  <c r="G224" i="26" s="1"/>
  <c r="G220" i="26"/>
  <c r="G218" i="26"/>
  <c r="G215" i="26"/>
  <c r="G213" i="26"/>
  <c r="G211" i="26"/>
  <c r="G209" i="26"/>
  <c r="G206" i="26"/>
  <c r="G203" i="26"/>
  <c r="G202" i="26" s="1"/>
  <c r="G201" i="26" s="1"/>
  <c r="G195" i="26"/>
  <c r="G194" i="26" s="1"/>
  <c r="G192" i="26"/>
  <c r="G191" i="26" s="1"/>
  <c r="G188" i="26"/>
  <c r="G186" i="26"/>
  <c r="G184" i="26"/>
  <c r="G182" i="26"/>
  <c r="G175" i="26"/>
  <c r="G173" i="26"/>
  <c r="G170" i="26"/>
  <c r="G168" i="26"/>
  <c r="G166" i="26"/>
  <c r="G160" i="26"/>
  <c r="G158" i="26"/>
  <c r="G153" i="26"/>
  <c r="G151" i="26"/>
  <c r="G148" i="26"/>
  <c r="G146" i="26"/>
  <c r="G141" i="26"/>
  <c r="G140" i="26" s="1"/>
  <c r="G136" i="26"/>
  <c r="G131" i="26"/>
  <c r="G130" i="26" s="1"/>
  <c r="G129" i="26" s="1"/>
  <c r="G127" i="26"/>
  <c r="G125" i="26"/>
  <c r="G120" i="26"/>
  <c r="G118" i="26"/>
  <c r="G116" i="26"/>
  <c r="G111" i="26"/>
  <c r="G110" i="26" s="1"/>
  <c r="G108" i="26"/>
  <c r="G107" i="26" s="1"/>
  <c r="G106" i="26" s="1"/>
  <c r="G102" i="26"/>
  <c r="G101" i="26" s="1"/>
  <c r="G99" i="26"/>
  <c r="G97" i="26"/>
  <c r="G95" i="26"/>
  <c r="G93" i="26"/>
  <c r="G91" i="26"/>
  <c r="G88" i="26"/>
  <c r="G86" i="26"/>
  <c r="G84" i="26"/>
  <c r="G78" i="26"/>
  <c r="G77" i="26" s="1"/>
  <c r="G76" i="26" s="1"/>
  <c r="G75" i="26" s="1"/>
  <c r="G73" i="26"/>
  <c r="G71" i="26"/>
  <c r="G69" i="26"/>
  <c r="G67" i="26"/>
  <c r="G65" i="26"/>
  <c r="G62" i="26"/>
  <c r="G60" i="26"/>
  <c r="G57" i="26"/>
  <c r="G56" i="26" s="1"/>
  <c r="G53" i="26"/>
  <c r="G51" i="26"/>
  <c r="G44" i="26"/>
  <c r="G43" i="26" s="1"/>
  <c r="G40" i="26"/>
  <c r="G39" i="26" s="1"/>
  <c r="G32" i="26"/>
  <c r="G31" i="26" s="1"/>
  <c r="G30" i="26" s="1"/>
  <c r="G28" i="26"/>
  <c r="G27" i="26"/>
  <c r="G25" i="26" s="1"/>
  <c r="G21" i="26"/>
  <c r="G16" i="26"/>
  <c r="G15" i="26" s="1"/>
  <c r="G14" i="26" s="1"/>
  <c r="G541" i="25"/>
  <c r="G540" i="25" s="1"/>
  <c r="G539" i="25" s="1"/>
  <c r="G538" i="25" s="1"/>
  <c r="G536" i="25"/>
  <c r="G535" i="25" s="1"/>
  <c r="G534" i="25" s="1"/>
  <c r="G533" i="25" s="1"/>
  <c r="G531" i="25"/>
  <c r="G529" i="25"/>
  <c r="G525" i="25"/>
  <c r="G524" i="25" s="1"/>
  <c r="G522" i="25"/>
  <c r="G519" i="25"/>
  <c r="G516" i="25"/>
  <c r="G511" i="25"/>
  <c r="G508" i="25"/>
  <c r="G507" i="25" s="1"/>
  <c r="G506" i="25" s="1"/>
  <c r="G503" i="25"/>
  <c r="G501" i="25"/>
  <c r="G499" i="25"/>
  <c r="G492" i="25"/>
  <c r="G489" i="25"/>
  <c r="G486" i="25"/>
  <c r="G485" i="25" s="1"/>
  <c r="G481" i="25"/>
  <c r="G480" i="25" s="1"/>
  <c r="G478" i="25"/>
  <c r="G477" i="25" s="1"/>
  <c r="G474" i="25"/>
  <c r="G473" i="25" s="1"/>
  <c r="G471" i="25"/>
  <c r="G470" i="25" s="1"/>
  <c r="G466" i="25"/>
  <c r="G465" i="25" s="1"/>
  <c r="G463" i="25"/>
  <c r="G462" i="25" s="1"/>
  <c r="G461" i="25" s="1"/>
  <c r="G459" i="25"/>
  <c r="G457" i="25"/>
  <c r="G455" i="25"/>
  <c r="G452" i="25"/>
  <c r="G449" i="25"/>
  <c r="G446" i="25"/>
  <c r="G441" i="25"/>
  <c r="G440" i="25" s="1"/>
  <c r="G439" i="25" s="1"/>
  <c r="G438" i="25" s="1"/>
  <c r="G435" i="25"/>
  <c r="G433" i="25"/>
  <c r="G429" i="25"/>
  <c r="G428" i="25" s="1"/>
  <c r="G427" i="25" s="1"/>
  <c r="G424" i="25"/>
  <c r="G418" i="25"/>
  <c r="G416" i="25"/>
  <c r="G414" i="25"/>
  <c r="G412" i="25"/>
  <c r="G406" i="25"/>
  <c r="G404" i="25"/>
  <c r="G400" i="25"/>
  <c r="G399" i="25" s="1"/>
  <c r="G397" i="25"/>
  <c r="G396" i="25" s="1"/>
  <c r="G392" i="25"/>
  <c r="G389" i="25"/>
  <c r="G386" i="25"/>
  <c r="G383" i="25"/>
  <c r="G382" i="25" s="1"/>
  <c r="G380" i="25"/>
  <c r="G378" i="25"/>
  <c r="G375" i="25"/>
  <c r="G368" i="25"/>
  <c r="G366" i="25"/>
  <c r="G363" i="25"/>
  <c r="G361" i="25"/>
  <c r="G356" i="25"/>
  <c r="G353" i="25"/>
  <c r="G350" i="25"/>
  <c r="G345" i="25"/>
  <c r="G344" i="25" s="1"/>
  <c r="G342" i="25"/>
  <c r="G340" i="25"/>
  <c r="G338" i="25"/>
  <c r="G335" i="25"/>
  <c r="G333" i="25"/>
  <c r="G331" i="25"/>
  <c r="G329" i="25"/>
  <c r="G327" i="25"/>
  <c r="G322" i="25"/>
  <c r="G321" i="25" s="1"/>
  <c r="G319" i="25"/>
  <c r="G318" i="25" s="1"/>
  <c r="G316" i="25"/>
  <c r="G314" i="25"/>
  <c r="G312" i="25"/>
  <c r="G310" i="25"/>
  <c r="G308" i="25"/>
  <c r="G305" i="25"/>
  <c r="G303" i="25"/>
  <c r="G301" i="25"/>
  <c r="G299" i="25"/>
  <c r="G297" i="25"/>
  <c r="G291" i="25"/>
  <c r="G289" i="25"/>
  <c r="G287" i="25"/>
  <c r="G285" i="25"/>
  <c r="G280" i="25"/>
  <c r="G279" i="25" s="1"/>
  <c r="G278" i="25" s="1"/>
  <c r="G277" i="25" s="1"/>
  <c r="G274" i="25"/>
  <c r="G273" i="25" s="1"/>
  <c r="G270" i="25"/>
  <c r="G269" i="25" s="1"/>
  <c r="G266" i="25"/>
  <c r="G265" i="25" s="1"/>
  <c r="G261" i="25"/>
  <c r="G259" i="25"/>
  <c r="G256" i="25"/>
  <c r="G254" i="25"/>
  <c r="G252" i="25"/>
  <c r="G250" i="25"/>
  <c r="G246" i="25"/>
  <c r="G243" i="25"/>
  <c r="G242" i="25" s="1"/>
  <c r="G241" i="25" s="1"/>
  <c r="G238" i="25"/>
  <c r="G237" i="25" s="1"/>
  <c r="G235" i="25"/>
  <c r="G234" i="25" s="1"/>
  <c r="G226" i="25"/>
  <c r="G224" i="25"/>
  <c r="G222" i="25"/>
  <c r="G215" i="25"/>
  <c r="G213" i="25"/>
  <c r="G210" i="25"/>
  <c r="G208" i="25"/>
  <c r="G206" i="25"/>
  <c r="G204" i="25"/>
  <c r="G198" i="25"/>
  <c r="G196" i="25"/>
  <c r="G192" i="25"/>
  <c r="G190" i="25"/>
  <c r="G188" i="25"/>
  <c r="G186" i="25"/>
  <c r="G184" i="25"/>
  <c r="G180" i="25"/>
  <c r="G178" i="25"/>
  <c r="G175" i="25"/>
  <c r="G173" i="25"/>
  <c r="G168" i="25"/>
  <c r="G167" i="25" s="1"/>
  <c r="G163" i="25"/>
  <c r="G158" i="25"/>
  <c r="G157" i="25" s="1"/>
  <c r="G156" i="25" s="1"/>
  <c r="G154" i="25"/>
  <c r="G152" i="25"/>
  <c r="G147" i="25"/>
  <c r="G145" i="25"/>
  <c r="G143" i="25"/>
  <c r="G140" i="25"/>
  <c r="G139" i="25" s="1"/>
  <c r="G135" i="25"/>
  <c r="G134" i="25" s="1"/>
  <c r="G132" i="25"/>
  <c r="G131" i="25" s="1"/>
  <c r="G130" i="25" s="1"/>
  <c r="G126" i="25"/>
  <c r="G125" i="25" s="1"/>
  <c r="G123" i="25"/>
  <c r="G121" i="25"/>
  <c r="G119" i="25"/>
  <c r="G117" i="25"/>
  <c r="G115" i="25"/>
  <c r="G112" i="25"/>
  <c r="G110" i="25"/>
  <c r="G108" i="25"/>
  <c r="G102" i="25"/>
  <c r="G101" i="25" s="1"/>
  <c r="G100" i="25" s="1"/>
  <c r="G99" i="25" s="1"/>
  <c r="G97" i="25"/>
  <c r="G95" i="25"/>
  <c r="G93" i="25"/>
  <c r="G91" i="25"/>
  <c r="G89" i="25"/>
  <c r="G87" i="25"/>
  <c r="G84" i="25"/>
  <c r="G82" i="25"/>
  <c r="G79" i="25"/>
  <c r="G78" i="25" s="1"/>
  <c r="G75" i="25"/>
  <c r="G73" i="25"/>
  <c r="G70" i="25"/>
  <c r="G66" i="25"/>
  <c r="G61" i="25"/>
  <c r="G60" i="25" s="1"/>
  <c r="G58" i="25"/>
  <c r="G57" i="25" s="1"/>
  <c r="G54" i="25"/>
  <c r="G53" i="25" s="1"/>
  <c r="G52" i="25" s="1"/>
  <c r="G49" i="25"/>
  <c r="G47" i="25"/>
  <c r="G43" i="25"/>
  <c r="G42" i="25" s="1"/>
  <c r="G39" i="25"/>
  <c r="G38" i="25" s="1"/>
  <c r="G37" i="25" s="1"/>
  <c r="G35" i="25"/>
  <c r="G32" i="25"/>
  <c r="G28" i="25"/>
  <c r="G23" i="25"/>
  <c r="G20" i="25"/>
  <c r="G18" i="25"/>
  <c r="G14" i="25"/>
  <c r="G13" i="25" s="1"/>
  <c r="G12" i="25" s="1"/>
  <c r="F541" i="25"/>
  <c r="F540" i="25" s="1"/>
  <c r="F539" i="25" s="1"/>
  <c r="F538" i="25" s="1"/>
  <c r="F536" i="25"/>
  <c r="F535" i="25" s="1"/>
  <c r="F534" i="25" s="1"/>
  <c r="F533" i="25" s="1"/>
  <c r="F531" i="25"/>
  <c r="F529" i="25"/>
  <c r="F525" i="25"/>
  <c r="F524" i="25" s="1"/>
  <c r="F522" i="25"/>
  <c r="F519" i="25"/>
  <c r="F516" i="25"/>
  <c r="F511" i="25"/>
  <c r="F508" i="25"/>
  <c r="F507" i="25" s="1"/>
  <c r="F506" i="25" s="1"/>
  <c r="F503" i="25"/>
  <c r="F501" i="25"/>
  <c r="F499" i="25"/>
  <c r="F492" i="25"/>
  <c r="F489" i="25"/>
  <c r="F486" i="25"/>
  <c r="F485" i="25" s="1"/>
  <c r="F481" i="25"/>
  <c r="F480" i="25" s="1"/>
  <c r="F478" i="25"/>
  <c r="F477" i="25" s="1"/>
  <c r="F474" i="25"/>
  <c r="F473" i="25" s="1"/>
  <c r="F471" i="25"/>
  <c r="F470" i="25" s="1"/>
  <c r="F466" i="25"/>
  <c r="F465" i="25" s="1"/>
  <c r="F463" i="25"/>
  <c r="F462" i="25" s="1"/>
  <c r="F461" i="25" s="1"/>
  <c r="F459" i="25"/>
  <c r="F457" i="25"/>
  <c r="F455" i="25"/>
  <c r="F452" i="25"/>
  <c r="F449" i="25"/>
  <c r="F446" i="25"/>
  <c r="F441" i="25"/>
  <c r="F440" i="25" s="1"/>
  <c r="F439" i="25" s="1"/>
  <c r="F438" i="25" s="1"/>
  <c r="F435" i="25"/>
  <c r="F433" i="25"/>
  <c r="F429" i="25"/>
  <c r="F428" i="25" s="1"/>
  <c r="F427" i="25" s="1"/>
  <c r="F424" i="25"/>
  <c r="F418" i="25"/>
  <c r="F416" i="25"/>
  <c r="F414" i="25"/>
  <c r="F412" i="25"/>
  <c r="F406" i="25"/>
  <c r="F404" i="25"/>
  <c r="F400" i="25"/>
  <c r="F399" i="25" s="1"/>
  <c r="F397" i="25"/>
  <c r="F396" i="25" s="1"/>
  <c r="F392" i="25"/>
  <c r="F389" i="25"/>
  <c r="F386" i="25"/>
  <c r="F383" i="25"/>
  <c r="F382" i="25" s="1"/>
  <c r="F380" i="25"/>
  <c r="F378" i="25"/>
  <c r="F375" i="25"/>
  <c r="F368" i="25"/>
  <c r="F366" i="25"/>
  <c r="F363" i="25"/>
  <c r="F361" i="25"/>
  <c r="F356" i="25"/>
  <c r="F353" i="25"/>
  <c r="F350" i="25"/>
  <c r="F345" i="25"/>
  <c r="F344" i="25" s="1"/>
  <c r="F342" i="25"/>
  <c r="F340" i="25"/>
  <c r="F338" i="25"/>
  <c r="F335" i="25"/>
  <c r="F333" i="25"/>
  <c r="F331" i="25"/>
  <c r="F329" i="25"/>
  <c r="F327" i="25"/>
  <c r="F322" i="25"/>
  <c r="F321" i="25" s="1"/>
  <c r="F319" i="25"/>
  <c r="F318" i="25" s="1"/>
  <c r="F316" i="25"/>
  <c r="F314" i="25"/>
  <c r="F312" i="25"/>
  <c r="F310" i="25"/>
  <c r="F308" i="25"/>
  <c r="F305" i="25"/>
  <c r="F303" i="25"/>
  <c r="F301" i="25"/>
  <c r="F299" i="25"/>
  <c r="F297" i="25"/>
  <c r="F291" i="25"/>
  <c r="F289" i="25"/>
  <c r="F287" i="25"/>
  <c r="F285" i="25"/>
  <c r="F280" i="25"/>
  <c r="F279" i="25" s="1"/>
  <c r="F278" i="25" s="1"/>
  <c r="F277" i="25" s="1"/>
  <c r="F274" i="25"/>
  <c r="F273" i="25" s="1"/>
  <c r="F270" i="25"/>
  <c r="F269" i="25" s="1"/>
  <c r="F266" i="25"/>
  <c r="F265" i="25" s="1"/>
  <c r="F261" i="25"/>
  <c r="F259" i="25"/>
  <c r="F256" i="25"/>
  <c r="F254" i="25"/>
  <c r="F252" i="25"/>
  <c r="F250" i="25"/>
  <c r="F249" i="25"/>
  <c r="F246" i="25" s="1"/>
  <c r="F243" i="25"/>
  <c r="F242" i="25" s="1"/>
  <c r="F241" i="25" s="1"/>
  <c r="F238" i="25"/>
  <c r="F237" i="25" s="1"/>
  <c r="F235" i="25"/>
  <c r="F234" i="25" s="1"/>
  <c r="F233" i="25"/>
  <c r="F232" i="25" s="1"/>
  <c r="F231" i="25" s="1"/>
  <c r="F226" i="25"/>
  <c r="F224" i="25"/>
  <c r="F222" i="25"/>
  <c r="F216" i="25"/>
  <c r="F215" i="25" s="1"/>
  <c r="F214" i="25"/>
  <c r="F213" i="25" s="1"/>
  <c r="F210" i="25"/>
  <c r="F208" i="25"/>
  <c r="F206" i="25"/>
  <c r="F204" i="25"/>
  <c r="F198" i="25"/>
  <c r="F196" i="25"/>
  <c r="F192" i="25"/>
  <c r="F190" i="25"/>
  <c r="F188" i="25"/>
  <c r="F186" i="25"/>
  <c r="F184" i="25"/>
  <c r="F180" i="25"/>
  <c r="F178" i="25"/>
  <c r="F175" i="25"/>
  <c r="F173" i="25"/>
  <c r="F168" i="25"/>
  <c r="F167" i="25" s="1"/>
  <c r="F163" i="25"/>
  <c r="F158" i="25"/>
  <c r="F157" i="25" s="1"/>
  <c r="F156" i="25" s="1"/>
  <c r="F154" i="25"/>
  <c r="F152" i="25"/>
  <c r="F147" i="25"/>
  <c r="F145" i="25"/>
  <c r="F143" i="25"/>
  <c r="F140" i="25"/>
  <c r="F139" i="25" s="1"/>
  <c r="F135" i="25"/>
  <c r="F134" i="25" s="1"/>
  <c r="F132" i="25"/>
  <c r="F131" i="25" s="1"/>
  <c r="F130" i="25" s="1"/>
  <c r="F126" i="25"/>
  <c r="F125" i="25" s="1"/>
  <c r="F123" i="25"/>
  <c r="F121" i="25"/>
  <c r="F119" i="25"/>
  <c r="F117" i="25"/>
  <c r="F115" i="25"/>
  <c r="F112" i="25"/>
  <c r="F110" i="25"/>
  <c r="F108" i="25"/>
  <c r="F102" i="25"/>
  <c r="F101" i="25" s="1"/>
  <c r="F100" i="25" s="1"/>
  <c r="F99" i="25" s="1"/>
  <c r="F97" i="25"/>
  <c r="F95" i="25"/>
  <c r="F93" i="25"/>
  <c r="F91" i="25"/>
  <c r="F89" i="25"/>
  <c r="F87" i="25"/>
  <c r="F84" i="25"/>
  <c r="F82" i="25"/>
  <c r="F79" i="25"/>
  <c r="F78" i="25" s="1"/>
  <c r="F75" i="25"/>
  <c r="F73" i="25"/>
  <c r="F66" i="25"/>
  <c r="F61" i="25"/>
  <c r="F60" i="25" s="1"/>
  <c r="F58" i="25"/>
  <c r="F57" i="25" s="1"/>
  <c r="F54" i="25"/>
  <c r="F53" i="25" s="1"/>
  <c r="F52" i="25" s="1"/>
  <c r="F49" i="25"/>
  <c r="F47" i="25"/>
  <c r="F43" i="25"/>
  <c r="F42" i="25" s="1"/>
  <c r="F39" i="25"/>
  <c r="F38" i="25" s="1"/>
  <c r="F37" i="25" s="1"/>
  <c r="F35" i="25"/>
  <c r="F32" i="25"/>
  <c r="F28" i="25"/>
  <c r="F23" i="25"/>
  <c r="F20" i="25"/>
  <c r="F18" i="25"/>
  <c r="F14" i="25"/>
  <c r="F13" i="25" s="1"/>
  <c r="F12" i="25" s="1"/>
  <c r="G331" i="12"/>
  <c r="G330" i="12" s="1"/>
  <c r="G329" i="12" s="1"/>
  <c r="F567" i="17"/>
  <c r="F566" i="17" s="1"/>
  <c r="F565" i="17" s="1"/>
  <c r="F594" i="17"/>
  <c r="G573" i="12"/>
  <c r="G450" i="26" l="1"/>
  <c r="H450" i="26"/>
  <c r="H445" i="26"/>
  <c r="G445" i="26"/>
  <c r="H422" i="26"/>
  <c r="G422" i="26"/>
  <c r="H205" i="26"/>
  <c r="G205" i="26"/>
  <c r="H135" i="26"/>
  <c r="H134" i="26" s="1"/>
  <c r="H133" i="26" s="1"/>
  <c r="G300" i="26"/>
  <c r="G150" i="26"/>
  <c r="G135" i="26"/>
  <c r="G134" i="26" s="1"/>
  <c r="G133" i="26" s="1"/>
  <c r="H525" i="26"/>
  <c r="H524" i="26" s="1"/>
  <c r="G181" i="26"/>
  <c r="H487" i="26"/>
  <c r="G525" i="26"/>
  <c r="G524" i="26" s="1"/>
  <c r="H365" i="26"/>
  <c r="H364" i="26" s="1"/>
  <c r="H392" i="26"/>
  <c r="G42" i="26"/>
  <c r="G411" i="26"/>
  <c r="H519" i="26"/>
  <c r="H518" i="26" s="1"/>
  <c r="G243" i="26"/>
  <c r="G242" i="26" s="1"/>
  <c r="G241" i="26" s="1"/>
  <c r="G235" i="26" s="1"/>
  <c r="G487" i="26"/>
  <c r="H512" i="26"/>
  <c r="H511" i="26" s="1"/>
  <c r="F510" i="25"/>
  <c r="F505" i="25" s="1"/>
  <c r="G510" i="25"/>
  <c r="G505" i="25" s="1"/>
  <c r="G337" i="25"/>
  <c r="F337" i="25"/>
  <c r="G432" i="25"/>
  <c r="G426" i="25" s="1"/>
  <c r="F432" i="25"/>
  <c r="F426" i="25" s="1"/>
  <c r="G360" i="25"/>
  <c r="F411" i="25"/>
  <c r="G411" i="25"/>
  <c r="G365" i="25"/>
  <c r="F365" i="25"/>
  <c r="F360" i="25"/>
  <c r="F162" i="25"/>
  <c r="F161" i="25" s="1"/>
  <c r="F160" i="25" s="1"/>
  <c r="F245" i="25"/>
  <c r="G245" i="25"/>
  <c r="G107" i="25"/>
  <c r="F151" i="25"/>
  <c r="F150" i="25" s="1"/>
  <c r="F149" i="25" s="1"/>
  <c r="G162" i="25"/>
  <c r="G161" i="25" s="1"/>
  <c r="G160" i="25" s="1"/>
  <c r="G177" i="25"/>
  <c r="F403" i="25"/>
  <c r="F402" i="25" s="1"/>
  <c r="G528" i="25"/>
  <c r="G527" i="25" s="1"/>
  <c r="G195" i="25"/>
  <c r="G194" i="25" s="1"/>
  <c r="G349" i="25"/>
  <c r="G348" i="25" s="1"/>
  <c r="G347" i="25" s="1"/>
  <c r="G72" i="25"/>
  <c r="G498" i="25"/>
  <c r="G497" i="25" s="1"/>
  <c r="G496" i="25" s="1"/>
  <c r="G81" i="25"/>
  <c r="G77" i="25" s="1"/>
  <c r="F284" i="25"/>
  <c r="F283" i="25" s="1"/>
  <c r="F282" i="25" s="1"/>
  <c r="F276" i="25" s="1"/>
  <c r="G46" i="25"/>
  <c r="G41" i="25" s="1"/>
  <c r="G221" i="25"/>
  <c r="G220" i="25" s="1"/>
  <c r="G219" i="25" s="1"/>
  <c r="G258" i="25"/>
  <c r="G385" i="25"/>
  <c r="G284" i="25"/>
  <c r="G283" i="25" s="1"/>
  <c r="G282" i="25" s="1"/>
  <c r="G276" i="25" s="1"/>
  <c r="G129" i="25"/>
  <c r="G172" i="25"/>
  <c r="G566" i="26"/>
  <c r="G565" i="26" s="1"/>
  <c r="G564" i="26" s="1"/>
  <c r="G563" i="26" s="1"/>
  <c r="G145" i="26"/>
  <c r="H181" i="26"/>
  <c r="H411" i="26"/>
  <c r="H541" i="26"/>
  <c r="G157" i="26"/>
  <c r="G156" i="26" s="1"/>
  <c r="G155" i="26" s="1"/>
  <c r="G519" i="26"/>
  <c r="G518" i="26" s="1"/>
  <c r="G434" i="26"/>
  <c r="G433" i="26" s="1"/>
  <c r="G432" i="26" s="1"/>
  <c r="H145" i="26"/>
  <c r="H165" i="26"/>
  <c r="H164" i="26" s="1"/>
  <c r="G90" i="26"/>
  <c r="G172" i="26"/>
  <c r="H243" i="26"/>
  <c r="H242" i="26" s="1"/>
  <c r="H241" i="26" s="1"/>
  <c r="H235" i="26" s="1"/>
  <c r="H300" i="26"/>
  <c r="H555" i="26"/>
  <c r="H554" i="26" s="1"/>
  <c r="H553" i="26" s="1"/>
  <c r="H552" i="26" s="1"/>
  <c r="H50" i="26"/>
  <c r="G457" i="26"/>
  <c r="G264" i="26"/>
  <c r="G263" i="26" s="1"/>
  <c r="G262" i="26" s="1"/>
  <c r="H223" i="26"/>
  <c r="G64" i="26"/>
  <c r="H480" i="26"/>
  <c r="G59" i="26"/>
  <c r="G55" i="26" s="1"/>
  <c r="G105" i="26"/>
  <c r="G124" i="26"/>
  <c r="G123" i="26" s="1"/>
  <c r="G122" i="26" s="1"/>
  <c r="G296" i="26"/>
  <c r="G295" i="26" s="1"/>
  <c r="G470" i="26"/>
  <c r="G541" i="26"/>
  <c r="H124" i="26"/>
  <c r="H123" i="26" s="1"/>
  <c r="H122" i="26" s="1"/>
  <c r="H381" i="26"/>
  <c r="H495" i="26"/>
  <c r="H494" i="26" s="1"/>
  <c r="H493" i="26" s="1"/>
  <c r="H579" i="26"/>
  <c r="H573" i="26" s="1"/>
  <c r="H572" i="26" s="1"/>
  <c r="G288" i="26"/>
  <c r="G287" i="26" s="1"/>
  <c r="G504" i="26"/>
  <c r="G503" i="26" s="1"/>
  <c r="H64" i="26"/>
  <c r="H90" i="26"/>
  <c r="H264" i="26"/>
  <c r="H263" i="26" s="1"/>
  <c r="H262" i="26" s="1"/>
  <c r="H434" i="26"/>
  <c r="H433" i="26" s="1"/>
  <c r="H432" i="26" s="1"/>
  <c r="G20" i="26"/>
  <c r="G19" i="26" s="1"/>
  <c r="G18" i="26" s="1"/>
  <c r="G165" i="26"/>
  <c r="G164" i="26" s="1"/>
  <c r="G353" i="26"/>
  <c r="G352" i="26" s="1"/>
  <c r="G347" i="26" s="1"/>
  <c r="G50" i="26"/>
  <c r="G392" i="26"/>
  <c r="G512" i="26"/>
  <c r="G511" i="26" s="1"/>
  <c r="G555" i="26"/>
  <c r="G554" i="26" s="1"/>
  <c r="G553" i="26" s="1"/>
  <c r="G552" i="26" s="1"/>
  <c r="H59" i="26"/>
  <c r="H55" i="26" s="1"/>
  <c r="H150" i="26"/>
  <c r="H172" i="26"/>
  <c r="H308" i="26"/>
  <c r="H307" i="26" s="1"/>
  <c r="H353" i="26"/>
  <c r="H352" i="26" s="1"/>
  <c r="H470" i="26"/>
  <c r="H504" i="26"/>
  <c r="H503" i="26" s="1"/>
  <c r="H566" i="26"/>
  <c r="H565" i="26" s="1"/>
  <c r="H564" i="26" s="1"/>
  <c r="H563" i="26" s="1"/>
  <c r="G308" i="26"/>
  <c r="G307" i="26" s="1"/>
  <c r="G381" i="26"/>
  <c r="G480" i="26"/>
  <c r="G579" i="26"/>
  <c r="G573" i="26" s="1"/>
  <c r="G572" i="26" s="1"/>
  <c r="G83" i="26"/>
  <c r="G115" i="26"/>
  <c r="G114" i="26" s="1"/>
  <c r="G217" i="26"/>
  <c r="G495" i="26"/>
  <c r="G494" i="26" s="1"/>
  <c r="G493" i="26" s="1"/>
  <c r="H83" i="26"/>
  <c r="H115" i="26"/>
  <c r="H114" i="26" s="1"/>
  <c r="H157" i="26"/>
  <c r="H156" i="26" s="1"/>
  <c r="H155" i="26" s="1"/>
  <c r="H296" i="26"/>
  <c r="H295" i="26" s="1"/>
  <c r="H457" i="26"/>
  <c r="H105" i="26"/>
  <c r="H288" i="26"/>
  <c r="H287" i="26" s="1"/>
  <c r="H20" i="26"/>
  <c r="H19" i="26" s="1"/>
  <c r="H18" i="26" s="1"/>
  <c r="H42" i="26"/>
  <c r="H217" i="26"/>
  <c r="G223" i="26"/>
  <c r="G365" i="26"/>
  <c r="G364" i="26" s="1"/>
  <c r="G488" i="25"/>
  <c r="G484" i="25" s="1"/>
  <c r="G483" i="25" s="1"/>
  <c r="G445" i="25"/>
  <c r="G444" i="25" s="1"/>
  <c r="G443" i="25" s="1"/>
  <c r="G307" i="25"/>
  <c r="G86" i="25"/>
  <c r="F114" i="25"/>
  <c r="F195" i="25"/>
  <c r="F194" i="25" s="1"/>
  <c r="F212" i="25"/>
  <c r="G296" i="25"/>
  <c r="G326" i="25"/>
  <c r="G403" i="25"/>
  <c r="G402" i="25" s="1"/>
  <c r="G142" i="25"/>
  <c r="G138" i="25" s="1"/>
  <c r="G17" i="25"/>
  <c r="G16" i="25" s="1"/>
  <c r="G65" i="25"/>
  <c r="G64" i="25" s="1"/>
  <c r="G183" i="25"/>
  <c r="G203" i="25"/>
  <c r="G202" i="25" s="1"/>
  <c r="G395" i="25"/>
  <c r="G476" i="25"/>
  <c r="F221" i="25"/>
  <c r="F220" i="25" s="1"/>
  <c r="F219" i="25" s="1"/>
  <c r="F258" i="25"/>
  <c r="F469" i="25"/>
  <c r="G27" i="25"/>
  <c r="G26" i="25" s="1"/>
  <c r="G25" i="25" s="1"/>
  <c r="G114" i="25"/>
  <c r="G151" i="25"/>
  <c r="G150" i="25" s="1"/>
  <c r="G149" i="25" s="1"/>
  <c r="G372" i="25"/>
  <c r="G264" i="25"/>
  <c r="G469" i="25"/>
  <c r="G212" i="25"/>
  <c r="F445" i="25"/>
  <c r="F444" i="25" s="1"/>
  <c r="F443" i="25" s="1"/>
  <c r="F488" i="25"/>
  <c r="F484" i="25" s="1"/>
  <c r="F483" i="25" s="1"/>
  <c r="F349" i="25"/>
  <c r="F348" i="25" s="1"/>
  <c r="F347" i="25" s="1"/>
  <c r="F372" i="25"/>
  <c r="F498" i="25"/>
  <c r="F497" i="25" s="1"/>
  <c r="F496" i="25" s="1"/>
  <c r="F72" i="25"/>
  <c r="F17" i="25"/>
  <c r="F16" i="25" s="1"/>
  <c r="F46" i="25"/>
  <c r="F41" i="25" s="1"/>
  <c r="F65" i="25"/>
  <c r="F64" i="25" s="1"/>
  <c r="F107" i="25"/>
  <c r="F172" i="25"/>
  <c r="F203" i="25"/>
  <c r="F202" i="25" s="1"/>
  <c r="F307" i="25"/>
  <c r="F476" i="25"/>
  <c r="F81" i="25"/>
  <c r="F77" i="25" s="1"/>
  <c r="F326" i="25"/>
  <c r="F395" i="25"/>
  <c r="F86" i="25"/>
  <c r="F177" i="25"/>
  <c r="F27" i="25"/>
  <c r="F26" i="25" s="1"/>
  <c r="F25" i="25" s="1"/>
  <c r="F385" i="25"/>
  <c r="F129" i="25"/>
  <c r="F142" i="25"/>
  <c r="F138" i="25" s="1"/>
  <c r="F183" i="25"/>
  <c r="F296" i="25"/>
  <c r="F528" i="25"/>
  <c r="F527" i="25" s="1"/>
  <c r="F264" i="25"/>
  <c r="H200" i="26" l="1"/>
  <c r="G200" i="26"/>
  <c r="G180" i="26"/>
  <c r="G179" i="26" s="1"/>
  <c r="H180" i="26"/>
  <c r="H179" i="26" s="1"/>
  <c r="G144" i="26"/>
  <c r="G143" i="26" s="1"/>
  <c r="G113" i="26" s="1"/>
  <c r="H347" i="26"/>
  <c r="H340" i="26" s="1"/>
  <c r="H502" i="26"/>
  <c r="H410" i="26"/>
  <c r="G82" i="26"/>
  <c r="G81" i="26" s="1"/>
  <c r="G80" i="26" s="1"/>
  <c r="H163" i="26"/>
  <c r="H144" i="26"/>
  <c r="H143" i="26" s="1"/>
  <c r="H113" i="26" s="1"/>
  <c r="H444" i="26"/>
  <c r="H443" i="26" s="1"/>
  <c r="G523" i="26"/>
  <c r="G517" i="26" s="1"/>
  <c r="H222" i="26"/>
  <c r="G222" i="26"/>
  <c r="G410" i="26"/>
  <c r="G502" i="26"/>
  <c r="G444" i="26"/>
  <c r="G443" i="26" s="1"/>
  <c r="H456" i="26"/>
  <c r="H455" i="26" s="1"/>
  <c r="G468" i="25"/>
  <c r="G437" i="25" s="1"/>
  <c r="F468" i="25"/>
  <c r="F437" i="25" s="1"/>
  <c r="F410" i="25"/>
  <c r="F409" i="25" s="1"/>
  <c r="F408" i="25" s="1"/>
  <c r="G410" i="25"/>
  <c r="G409" i="25" s="1"/>
  <c r="G408" i="25" s="1"/>
  <c r="F240" i="25"/>
  <c r="G240" i="25"/>
  <c r="F201" i="25"/>
  <c r="G495" i="25"/>
  <c r="G106" i="25"/>
  <c r="G105" i="25" s="1"/>
  <c r="G104" i="25" s="1"/>
  <c r="F182" i="25"/>
  <c r="G371" i="25"/>
  <c r="G370" i="25" s="1"/>
  <c r="G171" i="25"/>
  <c r="G263" i="25"/>
  <c r="G359" i="25"/>
  <c r="G358" i="25" s="1"/>
  <c r="G182" i="25"/>
  <c r="G295" i="25"/>
  <c r="G294" i="25" s="1"/>
  <c r="G201" i="25"/>
  <c r="F106" i="25"/>
  <c r="F105" i="25" s="1"/>
  <c r="F104" i="25" s="1"/>
  <c r="F495" i="25"/>
  <c r="H82" i="26"/>
  <c r="H81" i="26" s="1"/>
  <c r="H80" i="26" s="1"/>
  <c r="G380" i="26"/>
  <c r="G379" i="26" s="1"/>
  <c r="G163" i="26"/>
  <c r="H256" i="26"/>
  <c r="H380" i="26"/>
  <c r="H379" i="26" s="1"/>
  <c r="G38" i="26"/>
  <c r="G13" i="26" s="1"/>
  <c r="G456" i="26"/>
  <c r="G455" i="26" s="1"/>
  <c r="G340" i="26"/>
  <c r="H523" i="26"/>
  <c r="H517" i="26" s="1"/>
  <c r="G256" i="26"/>
  <c r="H38" i="26"/>
  <c r="H13" i="26" s="1"/>
  <c r="F359" i="25"/>
  <c r="F358" i="25" s="1"/>
  <c r="F325" i="25"/>
  <c r="F324" i="25" s="1"/>
  <c r="G325" i="25"/>
  <c r="G324" i="25" s="1"/>
  <c r="F56" i="25"/>
  <c r="F11" i="25" s="1"/>
  <c r="F371" i="25"/>
  <c r="F370" i="25" s="1"/>
  <c r="G56" i="25"/>
  <c r="G11" i="25" s="1"/>
  <c r="F263" i="25"/>
  <c r="F295" i="25"/>
  <c r="F294" i="25" s="1"/>
  <c r="F171" i="25"/>
  <c r="F170" i="25" s="1"/>
  <c r="H162" i="26" l="1"/>
  <c r="H12" i="26" s="1"/>
  <c r="G162" i="26"/>
  <c r="G12" i="26" s="1"/>
  <c r="G378" i="26"/>
  <c r="G373" i="26" s="1"/>
  <c r="H378" i="26"/>
  <c r="H373" i="26" s="1"/>
  <c r="G170" i="25"/>
  <c r="G137" i="25" s="1"/>
  <c r="F137" i="25"/>
  <c r="F200" i="25"/>
  <c r="G200" i="25"/>
  <c r="G293" i="25"/>
  <c r="F293" i="25"/>
  <c r="G587" i="26" l="1"/>
  <c r="H587" i="26"/>
  <c r="F543" i="25"/>
  <c r="G543" i="25"/>
  <c r="F87" i="17"/>
  <c r="G613" i="12"/>
  <c r="G615" i="12"/>
  <c r="G601" i="12"/>
  <c r="G600" i="12"/>
  <c r="F471" i="17"/>
  <c r="F470" i="17"/>
  <c r="G546" i="12"/>
  <c r="F451" i="17"/>
  <c r="F483" i="17"/>
  <c r="F485" i="17"/>
  <c r="F472" i="17"/>
  <c r="F607" i="17"/>
  <c r="F527" i="17"/>
  <c r="F526" i="17" s="1"/>
  <c r="F415" i="17"/>
  <c r="G555" i="12"/>
  <c r="G554" i="12" s="1"/>
  <c r="G511" i="12"/>
  <c r="G488" i="12"/>
  <c r="G487" i="12" s="1"/>
  <c r="F392" i="17"/>
  <c r="F391" i="17" s="1"/>
  <c r="G26" i="12" l="1"/>
  <c r="G457" i="12"/>
  <c r="F361" i="17"/>
  <c r="F375" i="17" l="1"/>
  <c r="F374" i="17" s="1"/>
  <c r="F373" i="17" s="1"/>
  <c r="F289" i="17"/>
  <c r="G244" i="12" l="1"/>
  <c r="G192" i="12"/>
  <c r="G188" i="12"/>
  <c r="G184" i="12"/>
  <c r="F236" i="17"/>
  <c r="F235" i="17" s="1"/>
  <c r="F234" i="17" s="1"/>
  <c r="F227" i="17"/>
  <c r="F231" i="17"/>
  <c r="G170" i="12"/>
  <c r="F211" i="17"/>
  <c r="G313" i="12"/>
  <c r="G312" i="12" s="1"/>
  <c r="F540" i="17"/>
  <c r="F539" i="17" s="1"/>
  <c r="G175" i="12" l="1"/>
  <c r="G399" i="12"/>
  <c r="F219" i="17"/>
  <c r="F217" i="17"/>
  <c r="I610" i="17"/>
  <c r="G48" i="12"/>
  <c r="F70" i="17"/>
  <c r="F69" i="17" s="1"/>
  <c r="G24" i="12"/>
  <c r="G649" i="12"/>
  <c r="G648" i="12" s="1"/>
  <c r="G647" i="12" s="1"/>
  <c r="F31" i="17"/>
  <c r="G299" i="12" l="1"/>
  <c r="G298" i="12" s="1"/>
  <c r="G297" i="12" s="1"/>
  <c r="F519" i="17"/>
  <c r="F518" i="17" s="1"/>
  <c r="F517" i="17" s="1"/>
  <c r="G637" i="12"/>
  <c r="G643" i="12"/>
  <c r="F42" i="17"/>
  <c r="F188" i="17"/>
  <c r="G151" i="12"/>
  <c r="G148" i="12"/>
  <c r="F181" i="17"/>
  <c r="F178" i="17"/>
  <c r="G583" i="12" l="1"/>
  <c r="G582" i="12" s="1"/>
  <c r="G213" i="12"/>
  <c r="G230" i="12"/>
  <c r="G229" i="12" s="1"/>
  <c r="F275" i="17"/>
  <c r="F260" i="17"/>
  <c r="G226" i="12"/>
  <c r="F249" i="17"/>
  <c r="F248" i="17" s="1"/>
  <c r="F274" i="17" l="1"/>
  <c r="F257" i="17" l="1"/>
  <c r="G129" i="12"/>
  <c r="F156" i="17"/>
  <c r="G77" i="12"/>
  <c r="F101" i="17"/>
  <c r="G231" i="12" l="1"/>
  <c r="G228" i="12" s="1"/>
  <c r="G127" i="12"/>
  <c r="G126" i="12" s="1"/>
  <c r="G522" i="12"/>
  <c r="G173" i="12"/>
  <c r="F86" i="17" l="1"/>
  <c r="F426" i="17" l="1"/>
  <c r="G580" i="12" l="1"/>
  <c r="G579" i="12" s="1"/>
  <c r="G578" i="12" s="1"/>
  <c r="G577" i="12" s="1"/>
  <c r="G432" i="12"/>
  <c r="G224" i="12"/>
  <c r="G201" i="12"/>
  <c r="G200" i="12" s="1"/>
  <c r="G172" i="12"/>
  <c r="G64" i="12"/>
  <c r="F336" i="17" l="1"/>
  <c r="F244" i="17"/>
  <c r="F243" i="17" s="1"/>
  <c r="F88" i="17"/>
  <c r="G206" i="12" l="1"/>
  <c r="G205" i="12" s="1"/>
  <c r="G191" i="12" l="1"/>
  <c r="F271" i="17"/>
  <c r="G482" i="12" l="1"/>
  <c r="G617" i="12"/>
  <c r="G612" i="12" s="1"/>
  <c r="F386" i="17" l="1"/>
  <c r="F487" i="17" l="1"/>
  <c r="F482" i="17" s="1"/>
  <c r="F346" i="17" l="1"/>
  <c r="G76" i="12"/>
  <c r="G75" i="12" s="1"/>
  <c r="G74" i="12" s="1"/>
  <c r="F100" i="17" l="1"/>
  <c r="F99" i="17" s="1"/>
  <c r="F98" i="17" s="1"/>
  <c r="G502" i="12" l="1"/>
  <c r="G461" i="12"/>
  <c r="G350" i="12"/>
  <c r="G349" i="12" s="1"/>
  <c r="F406" i="17"/>
  <c r="F365" i="17"/>
  <c r="F586" i="17" l="1"/>
  <c r="F585" i="17" s="1"/>
  <c r="G599" i="12" l="1"/>
  <c r="G467" i="12"/>
  <c r="G182" i="12"/>
  <c r="G158" i="12"/>
  <c r="G374" i="12"/>
  <c r="G373" i="12" s="1"/>
  <c r="G372" i="12" s="1"/>
  <c r="G204" i="12" l="1"/>
  <c r="F193" i="17"/>
  <c r="F48" i="17" l="1"/>
  <c r="F371" i="17" l="1"/>
  <c r="F225" i="17"/>
  <c r="F469" i="17" l="1"/>
  <c r="F199" i="17"/>
  <c r="F142" i="17"/>
  <c r="F141" i="17" s="1"/>
  <c r="F269" i="17" l="1"/>
  <c r="F195" i="17"/>
  <c r="G259" i="12"/>
  <c r="G453" i="12"/>
  <c r="F357" i="17" l="1"/>
  <c r="F304" i="17"/>
  <c r="E27" i="27" l="1"/>
  <c r="D27" i="27"/>
  <c r="G563" i="12" l="1"/>
  <c r="G565" i="12"/>
  <c r="G567" i="12"/>
  <c r="G532" i="12"/>
  <c r="G479" i="12"/>
  <c r="G434" i="12"/>
  <c r="G431" i="12" s="1"/>
  <c r="G562" i="12" l="1"/>
  <c r="G561" i="12" s="1"/>
  <c r="G90" i="12"/>
  <c r="F560" i="17" l="1"/>
  <c r="F562" i="17"/>
  <c r="F558" i="17"/>
  <c r="F436" i="17"/>
  <c r="F383" i="17"/>
  <c r="F338" i="17"/>
  <c r="F335" i="17" s="1"/>
  <c r="F218" i="17"/>
  <c r="F114" i="17"/>
  <c r="F557" i="17" l="1"/>
  <c r="F556" i="17" s="1"/>
  <c r="F555" i="17" s="1"/>
  <c r="G497" i="12" l="1"/>
  <c r="F534" i="17" l="1"/>
  <c r="F533" i="17" s="1"/>
  <c r="G589" i="12"/>
  <c r="G388" i="12"/>
  <c r="G386" i="12"/>
  <c r="G636" i="12"/>
  <c r="G642" i="12"/>
  <c r="G641" i="12" s="1"/>
  <c r="G362" i="12"/>
  <c r="G361" i="12" s="1"/>
  <c r="G360" i="12" s="1"/>
  <c r="G359" i="12" s="1"/>
  <c r="G310" i="12"/>
  <c r="G309" i="12" s="1"/>
  <c r="G307" i="12"/>
  <c r="G306" i="12" s="1"/>
  <c r="G295" i="12"/>
  <c r="G294" i="12" s="1"/>
  <c r="G153" i="12"/>
  <c r="G150" i="12" s="1"/>
  <c r="G146" i="12"/>
  <c r="G145" i="12" s="1"/>
  <c r="G141" i="12"/>
  <c r="G140" i="12" s="1"/>
  <c r="G98" i="12"/>
  <c r="G68" i="12"/>
  <c r="G43" i="12"/>
  <c r="G42" i="12" s="1"/>
  <c r="F604" i="17"/>
  <c r="F603" i="17" s="1"/>
  <c r="F602" i="17" s="1"/>
  <c r="F601" i="17" s="1"/>
  <c r="F537" i="17"/>
  <c r="F536" i="17" s="1"/>
  <c r="F515" i="17"/>
  <c r="F514" i="17" s="1"/>
  <c r="F459" i="17"/>
  <c r="F191" i="17"/>
  <c r="F183" i="17"/>
  <c r="F180" i="17" s="1"/>
  <c r="F176" i="17"/>
  <c r="F175" i="17" s="1"/>
  <c r="F168" i="17"/>
  <c r="F167" i="17" s="1"/>
  <c r="F154" i="17"/>
  <c r="F122" i="17"/>
  <c r="F92" i="17"/>
  <c r="F65" i="17"/>
  <c r="F41" i="17"/>
  <c r="F27" i="17"/>
  <c r="G450" i="12"/>
  <c r="F354" i="17"/>
  <c r="G652" i="12"/>
  <c r="G524" i="12"/>
  <c r="G526" i="12"/>
  <c r="G517" i="12"/>
  <c r="G519" i="12"/>
  <c r="G514" i="12"/>
  <c r="G506" i="12"/>
  <c r="G499" i="12"/>
  <c r="G465" i="12"/>
  <c r="G446" i="12"/>
  <c r="G416" i="12"/>
  <c r="G414" i="12"/>
  <c r="G571" i="12"/>
  <c r="G570" i="12" s="1"/>
  <c r="G604" i="12"/>
  <c r="G210" i="12"/>
  <c r="G209" i="12" s="1"/>
  <c r="G208" i="12" s="1"/>
  <c r="G396" i="12"/>
  <c r="G395" i="12" s="1"/>
  <c r="G390" i="12"/>
  <c r="G133" i="12"/>
  <c r="G132" i="12" s="1"/>
  <c r="G131" i="12" s="1"/>
  <c r="G85" i="12"/>
  <c r="F592" i="17"/>
  <c r="F591" i="17" s="1"/>
  <c r="F267" i="17"/>
  <c r="F463" i="17"/>
  <c r="F474" i="17"/>
  <c r="F318" i="17"/>
  <c r="F254" i="17"/>
  <c r="F253" i="17" s="1"/>
  <c r="F252" i="17" s="1"/>
  <c r="F241" i="17"/>
  <c r="F240" i="17" s="1"/>
  <c r="F109" i="17"/>
  <c r="F83" i="17"/>
  <c r="F423" i="17"/>
  <c r="F410" i="17"/>
  <c r="F430" i="17"/>
  <c r="F403" i="17"/>
  <c r="F418" i="17"/>
  <c r="F369" i="17"/>
  <c r="F350" i="17"/>
  <c r="F320" i="17"/>
  <c r="F19" i="17"/>
  <c r="G342" i="12"/>
  <c r="G339" i="12"/>
  <c r="F575" i="17"/>
  <c r="F578" i="17"/>
  <c r="G591" i="12"/>
  <c r="G412" i="12"/>
  <c r="G410" i="12"/>
  <c r="G345" i="12"/>
  <c r="G602" i="12"/>
  <c r="G504" i="12"/>
  <c r="G463" i="12"/>
  <c r="G427" i="12"/>
  <c r="G418" i="12"/>
  <c r="G198" i="12"/>
  <c r="G197" i="12" s="1"/>
  <c r="G122" i="12"/>
  <c r="F461" i="17"/>
  <c r="F378" i="17"/>
  <c r="F377" i="17" s="1"/>
  <c r="F327" i="17"/>
  <c r="F325" i="17"/>
  <c r="F314" i="17"/>
  <c r="F581" i="17"/>
  <c r="F408" i="17"/>
  <c r="F401" i="17"/>
  <c r="F428" i="17"/>
  <c r="F367" i="17"/>
  <c r="F331" i="17"/>
  <c r="F322" i="17"/>
  <c r="F149" i="17"/>
  <c r="G535" i="12"/>
  <c r="G425" i="12"/>
  <c r="G404" i="12"/>
  <c r="G403" i="12" s="1"/>
  <c r="G402" i="12" s="1"/>
  <c r="G118" i="12"/>
  <c r="F53" i="17"/>
  <c r="F52" i="17" s="1"/>
  <c r="F51" i="17" s="1"/>
  <c r="G398" i="12"/>
  <c r="G66" i="12"/>
  <c r="G47" i="12"/>
  <c r="G593" i="12"/>
  <c r="G27" i="12"/>
  <c r="F34" i="17"/>
  <c r="F90" i="17"/>
  <c r="F308" i="17"/>
  <c r="F439" i="17"/>
  <c r="F359" i="17"/>
  <c r="F329" i="17"/>
  <c r="F216" i="17"/>
  <c r="F215" i="17" s="1"/>
  <c r="F276" i="17"/>
  <c r="F273" i="17" s="1"/>
  <c r="F160" i="17"/>
  <c r="F159" i="17" s="1"/>
  <c r="F158" i="17" s="1"/>
  <c r="F145" i="17"/>
  <c r="G236" i="12"/>
  <c r="G235" i="12" s="1"/>
  <c r="G195" i="12"/>
  <c r="G194" i="12" s="1"/>
  <c r="F399" i="17"/>
  <c r="F397" i="17"/>
  <c r="F348" i="17"/>
  <c r="F341" i="17"/>
  <c r="F340" i="17" s="1"/>
  <c r="F316" i="17"/>
  <c r="F297" i="17"/>
  <c r="F296" i="17" s="1"/>
  <c r="F295" i="17" s="1"/>
  <c r="F294" i="17" s="1"/>
  <c r="F281" i="17"/>
  <c r="F280" i="17" s="1"/>
  <c r="F263" i="17"/>
  <c r="F261" i="17"/>
  <c r="F238" i="17"/>
  <c r="F237" i="17" s="1"/>
  <c r="F189" i="17"/>
  <c r="F172" i="17"/>
  <c r="F171" i="17" s="1"/>
  <c r="F165" i="17"/>
  <c r="F164" i="17" s="1"/>
  <c r="F163" i="17" s="1"/>
  <c r="F134" i="17"/>
  <c r="F133" i="17" s="1"/>
  <c r="F132" i="17" s="1"/>
  <c r="F116" i="17"/>
  <c r="G448" i="12"/>
  <c r="F352" i="17"/>
  <c r="G595" i="12"/>
  <c r="G495" i="12"/>
  <c r="G493" i="12"/>
  <c r="G485" i="12"/>
  <c r="G478" i="12" s="1"/>
  <c r="G477" i="12" s="1"/>
  <c r="G476" i="12" s="1"/>
  <c r="G474" i="12"/>
  <c r="G473" i="12" s="1"/>
  <c r="G455" i="12"/>
  <c r="G444" i="12"/>
  <c r="G442" i="12"/>
  <c r="G437" i="12"/>
  <c r="G436" i="12" s="1"/>
  <c r="G382" i="12"/>
  <c r="G368" i="12"/>
  <c r="G367" i="12" s="1"/>
  <c r="G366" i="12" s="1"/>
  <c r="G347" i="12"/>
  <c r="G318" i="12"/>
  <c r="G317" i="12" s="1"/>
  <c r="G287" i="12"/>
  <c r="G252" i="12"/>
  <c r="G251" i="12" s="1"/>
  <c r="G250" i="12" s="1"/>
  <c r="G249" i="12" s="1"/>
  <c r="G218" i="12"/>
  <c r="G216" i="12"/>
  <c r="G92" i="12"/>
  <c r="F583" i="17"/>
  <c r="F545" i="17"/>
  <c r="F544" i="17" s="1"/>
  <c r="F507" i="17"/>
  <c r="F389" i="17"/>
  <c r="F382" i="17" s="1"/>
  <c r="F213" i="17"/>
  <c r="F187" i="17"/>
  <c r="F60" i="17"/>
  <c r="F59" i="17" s="1"/>
  <c r="G291" i="12"/>
  <c r="G39" i="12"/>
  <c r="G38" i="12" s="1"/>
  <c r="G558" i="12"/>
  <c r="G557" i="12" s="1"/>
  <c r="G553" i="12" s="1"/>
  <c r="G459" i="12"/>
  <c r="G384" i="12"/>
  <c r="F530" i="17"/>
  <c r="F511" i="17"/>
  <c r="F363" i="17"/>
  <c r="F57" i="17"/>
  <c r="F56" i="17" s="1"/>
  <c r="F421" i="17"/>
  <c r="G220" i="12"/>
  <c r="F265" i="17"/>
  <c r="I155" i="24"/>
  <c r="H155" i="24"/>
  <c r="E522" i="24"/>
  <c r="G521" i="24"/>
  <c r="G520" i="24"/>
  <c r="G515" i="24"/>
  <c r="G514" i="24" s="1"/>
  <c r="G513" i="24" s="1"/>
  <c r="I513" i="24" s="1"/>
  <c r="G510" i="24"/>
  <c r="G509" i="24" s="1"/>
  <c r="G508" i="24" s="1"/>
  <c r="G505" i="24"/>
  <c r="G503" i="24"/>
  <c r="G501" i="24"/>
  <c r="G498" i="24"/>
  <c r="G495" i="24"/>
  <c r="G490" i="24"/>
  <c r="G483" i="24"/>
  <c r="G480" i="24"/>
  <c r="G477" i="24"/>
  <c r="G476" i="24" s="1"/>
  <c r="G472" i="24"/>
  <c r="G471" i="24" s="1"/>
  <c r="G470" i="24"/>
  <c r="G469" i="24" s="1"/>
  <c r="G468" i="24"/>
  <c r="G467" i="24" s="1"/>
  <c r="G465" i="24"/>
  <c r="G461" i="24"/>
  <c r="G460" i="24" s="1"/>
  <c r="G458" i="24"/>
  <c r="G457" i="24" s="1"/>
  <c r="G455" i="24"/>
  <c r="G453" i="24"/>
  <c r="G450" i="24"/>
  <c r="G447" i="24"/>
  <c r="G444" i="24"/>
  <c r="G439" i="24"/>
  <c r="G438" i="24" s="1"/>
  <c r="G437" i="24" s="1"/>
  <c r="G436" i="24" s="1"/>
  <c r="G432" i="24"/>
  <c r="G431" i="24" s="1"/>
  <c r="G430" i="24" s="1"/>
  <c r="G429" i="24" s="1"/>
  <c r="G426" i="24"/>
  <c r="G424" i="24"/>
  <c r="G422" i="24"/>
  <c r="G421" i="24"/>
  <c r="G418" i="24"/>
  <c r="G416" i="24"/>
  <c r="G414" i="24"/>
  <c r="G408" i="24"/>
  <c r="G406" i="24"/>
  <c r="G402" i="24"/>
  <c r="G400" i="24"/>
  <c r="G397" i="24"/>
  <c r="G396" i="24" s="1"/>
  <c r="G391" i="24"/>
  <c r="G389" i="24"/>
  <c r="G387" i="24"/>
  <c r="G386" i="24" s="1"/>
  <c r="G383" i="24"/>
  <c r="G382" i="24" s="1"/>
  <c r="G378" i="24"/>
  <c r="G377" i="24" s="1"/>
  <c r="G375" i="24"/>
  <c r="G374" i="24" s="1"/>
  <c r="G372" i="24"/>
  <c r="G370" i="24"/>
  <c r="G368" i="24"/>
  <c r="G363" i="24"/>
  <c r="G361" i="24"/>
  <c r="G360" i="24"/>
  <c r="G359" i="24" s="1"/>
  <c r="G355" i="24"/>
  <c r="G350" i="24"/>
  <c r="G349" i="24" s="1"/>
  <c r="G347" i="24"/>
  <c r="G346" i="24" s="1"/>
  <c r="G344" i="24"/>
  <c r="G342" i="24"/>
  <c r="G340" i="24"/>
  <c r="G337" i="24"/>
  <c r="G334" i="24"/>
  <c r="G331" i="24"/>
  <c r="G329" i="24"/>
  <c r="G327" i="24"/>
  <c r="G326" i="24" s="1"/>
  <c r="G321" i="24"/>
  <c r="G320" i="24" s="1"/>
  <c r="G318" i="24"/>
  <c r="G317" i="24" s="1"/>
  <c r="G315" i="24"/>
  <c r="G313" i="24"/>
  <c r="G311" i="24"/>
  <c r="G309" i="24"/>
  <c r="G306" i="24"/>
  <c r="G303" i="24"/>
  <c r="G301" i="24"/>
  <c r="G298" i="24"/>
  <c r="G292" i="24"/>
  <c r="G290" i="24"/>
  <c r="G288" i="24"/>
  <c r="G286" i="24"/>
  <c r="G281" i="24"/>
  <c r="G280" i="24" s="1"/>
  <c r="G279" i="24" s="1"/>
  <c r="G278" i="24" s="1"/>
  <c r="G275" i="24"/>
  <c r="G274" i="24" s="1"/>
  <c r="G271" i="24"/>
  <c r="G270" i="24" s="1"/>
  <c r="G266" i="24"/>
  <c r="G265" i="24" s="1"/>
  <c r="G261" i="24"/>
  <c r="G259" i="24"/>
  <c r="G256" i="24"/>
  <c r="G254" i="24"/>
  <c r="G253" i="24"/>
  <c r="G252" i="24" s="1"/>
  <c r="G250" i="24"/>
  <c r="G249" i="24"/>
  <c r="G248" i="24" s="1"/>
  <c r="G246" i="24"/>
  <c r="G242" i="24"/>
  <c r="G241" i="24" s="1"/>
  <c r="G239" i="24"/>
  <c r="G237" i="24"/>
  <c r="G233" i="24"/>
  <c r="G232" i="24" s="1"/>
  <c r="G230" i="24"/>
  <c r="G228" i="24"/>
  <c r="G223" i="24"/>
  <c r="G221" i="24"/>
  <c r="G219" i="24"/>
  <c r="G217" i="24"/>
  <c r="G215" i="24"/>
  <c r="G209" i="24"/>
  <c r="G208" i="24" s="1"/>
  <c r="G206" i="24"/>
  <c r="G204" i="24"/>
  <c r="G201" i="24"/>
  <c r="G200" i="24" s="1"/>
  <c r="G199" i="24" s="1"/>
  <c r="G197" i="24"/>
  <c r="G195" i="24"/>
  <c r="G191" i="24"/>
  <c r="G189" i="24"/>
  <c r="G187" i="24"/>
  <c r="G183" i="24"/>
  <c r="G182" i="24" s="1"/>
  <c r="G181" i="24" s="1"/>
  <c r="G180" i="24" s="1"/>
  <c r="G178" i="24"/>
  <c r="G176" i="24"/>
  <c r="G173" i="24"/>
  <c r="G171" i="24"/>
  <c r="G167" i="24"/>
  <c r="G166" i="24" s="1"/>
  <c r="G162" i="24"/>
  <c r="G161" i="24" s="1"/>
  <c r="G160" i="24"/>
  <c r="G159" i="24" s="1"/>
  <c r="G158" i="24" s="1"/>
  <c r="G157" i="24" s="1"/>
  <c r="G153" i="24"/>
  <c r="G152" i="24" s="1"/>
  <c r="G151" i="24" s="1"/>
  <c r="G150" i="24" s="1"/>
  <c r="G148" i="24"/>
  <c r="G146" i="24"/>
  <c r="G143" i="24"/>
  <c r="G142" i="24" s="1"/>
  <c r="G141" i="24" s="1"/>
  <c r="G137" i="24"/>
  <c r="G136" i="24" s="1"/>
  <c r="G134" i="24"/>
  <c r="G133" i="24" s="1"/>
  <c r="G132" i="24" s="1"/>
  <c r="G128" i="24"/>
  <c r="G127" i="24" s="1"/>
  <c r="G126" i="24"/>
  <c r="G125" i="24" s="1"/>
  <c r="G123" i="24"/>
  <c r="G121" i="24"/>
  <c r="G119" i="24"/>
  <c r="G118" i="24"/>
  <c r="G117" i="24" s="1"/>
  <c r="G114" i="24"/>
  <c r="G112" i="24"/>
  <c r="G110" i="24"/>
  <c r="G108" i="24"/>
  <c r="G103" i="24"/>
  <c r="G102" i="24" s="1"/>
  <c r="G101" i="24" s="1"/>
  <c r="G100" i="24" s="1"/>
  <c r="G96" i="24"/>
  <c r="G95" i="24" s="1"/>
  <c r="G94" i="24" s="1"/>
  <c r="G91" i="24"/>
  <c r="G89" i="24"/>
  <c r="G87" i="24"/>
  <c r="G85" i="24"/>
  <c r="G82" i="24"/>
  <c r="G80" i="24"/>
  <c r="G77" i="24"/>
  <c r="G76" i="24" s="1"/>
  <c r="G73" i="24"/>
  <c r="G71" i="24"/>
  <c r="G68" i="24"/>
  <c r="G66" i="24" s="1"/>
  <c r="G65" i="24" s="1"/>
  <c r="G64" i="24" s="1"/>
  <c r="G61" i="24"/>
  <c r="G60" i="24" s="1"/>
  <c r="G58" i="24"/>
  <c r="G57" i="24" s="1"/>
  <c r="G55" i="24"/>
  <c r="G54" i="24" s="1"/>
  <c r="G53" i="24" s="1"/>
  <c r="G52" i="24" s="1"/>
  <c r="G50" i="24"/>
  <c r="G49" i="24" s="1"/>
  <c r="G48" i="24" s="1"/>
  <c r="H48" i="24" s="1"/>
  <c r="G45" i="24"/>
  <c r="G43" i="24"/>
  <c r="G40" i="24"/>
  <c r="G39" i="24" s="1"/>
  <c r="G38" i="24" s="1"/>
  <c r="G35" i="24"/>
  <c r="G34" i="24" s="1"/>
  <c r="G33" i="24" s="1"/>
  <c r="G32" i="24"/>
  <c r="G30" i="24" s="1"/>
  <c r="G28" i="24"/>
  <c r="G27" i="24"/>
  <c r="G21" i="24"/>
  <c r="G18" i="24"/>
  <c r="G16" i="24"/>
  <c r="G12" i="24"/>
  <c r="G11" i="24" s="1"/>
  <c r="G10" i="24" s="1"/>
  <c r="G138" i="12"/>
  <c r="G137" i="12" s="1"/>
  <c r="G136" i="12" s="1"/>
  <c r="G34" i="12"/>
  <c r="G33" i="12" s="1"/>
  <c r="G421" i="12"/>
  <c r="G267" i="12"/>
  <c r="G266" i="12" s="1"/>
  <c r="G265" i="12" s="1"/>
  <c r="G264" i="12" s="1"/>
  <c r="G56" i="12"/>
  <c r="G55" i="12" s="1"/>
  <c r="G378" i="12"/>
  <c r="G377" i="12" s="1"/>
  <c r="G376" i="12" s="1"/>
  <c r="D26" i="8"/>
  <c r="G15" i="12"/>
  <c r="G14" i="12" s="1"/>
  <c r="G31" i="12"/>
  <c r="G30" i="12" s="1"/>
  <c r="G29" i="12" s="1"/>
  <c r="G50" i="12"/>
  <c r="G52" i="12"/>
  <c r="G59" i="12"/>
  <c r="G61" i="12"/>
  <c r="G70" i="12"/>
  <c r="G72" i="12"/>
  <c r="G83" i="12"/>
  <c r="G87" i="12"/>
  <c r="G94" i="12"/>
  <c r="G96" i="12"/>
  <c r="G101" i="12"/>
  <c r="G100" i="12" s="1"/>
  <c r="G110" i="12"/>
  <c r="G109" i="12" s="1"/>
  <c r="G108" i="12" s="1"/>
  <c r="G113" i="12"/>
  <c r="G112" i="12" s="1"/>
  <c r="G120" i="12"/>
  <c r="G160" i="12"/>
  <c r="G157" i="12" s="1"/>
  <c r="G166" i="12"/>
  <c r="G168" i="12"/>
  <c r="G186" i="12"/>
  <c r="G181" i="12" s="1"/>
  <c r="G222" i="12"/>
  <c r="G240" i="12"/>
  <c r="G239" i="12" s="1"/>
  <c r="G246" i="12"/>
  <c r="G243" i="12" s="1"/>
  <c r="G257" i="12"/>
  <c r="G261" i="12"/>
  <c r="G273" i="12"/>
  <c r="G272" i="12" s="1"/>
  <c r="G271" i="12" s="1"/>
  <c r="G270" i="12" s="1"/>
  <c r="G278" i="12"/>
  <c r="G281" i="12"/>
  <c r="G284" i="12"/>
  <c r="G289" i="12"/>
  <c r="G302" i="12"/>
  <c r="G301" i="12" s="1"/>
  <c r="G321" i="12"/>
  <c r="G324" i="12"/>
  <c r="G357" i="12"/>
  <c r="G356" i="12" s="1"/>
  <c r="G355" i="12" s="1"/>
  <c r="G354" i="12" s="1"/>
  <c r="G423" i="12"/>
  <c r="G429" i="12"/>
  <c r="G529" i="12"/>
  <c r="G540" i="12"/>
  <c r="G539" i="12" s="1"/>
  <c r="G543" i="12"/>
  <c r="G542" i="12" s="1"/>
  <c r="G549" i="12"/>
  <c r="G548" i="12" s="1"/>
  <c r="G545" i="12" s="1"/>
  <c r="G609" i="12"/>
  <c r="G608" i="12" s="1"/>
  <c r="G623" i="12"/>
  <c r="G625" i="12"/>
  <c r="G628" i="12"/>
  <c r="G634" i="12"/>
  <c r="F13" i="17"/>
  <c r="F12" i="17" s="1"/>
  <c r="F17" i="17"/>
  <c r="F22" i="17"/>
  <c r="F38" i="17"/>
  <c r="F37" i="17" s="1"/>
  <c r="F36" i="17" s="1"/>
  <c r="F46" i="17"/>
  <c r="F45" i="17" s="1"/>
  <c r="F72" i="17"/>
  <c r="F74" i="17"/>
  <c r="F78" i="17"/>
  <c r="F77" i="17" s="1"/>
  <c r="F81" i="17"/>
  <c r="F94" i="17"/>
  <c r="F96" i="17"/>
  <c r="F107" i="17"/>
  <c r="F111" i="17"/>
  <c r="F118" i="17"/>
  <c r="F120" i="17"/>
  <c r="F125" i="17"/>
  <c r="F124" i="17" s="1"/>
  <c r="F137" i="17"/>
  <c r="F136" i="17" s="1"/>
  <c r="F147" i="17"/>
  <c r="F201" i="17"/>
  <c r="F198" i="17" s="1"/>
  <c r="F207" i="17"/>
  <c r="F209" i="17"/>
  <c r="F229" i="17"/>
  <c r="F224" i="17" s="1"/>
  <c r="F285" i="17"/>
  <c r="F284" i="17" s="1"/>
  <c r="F291" i="17"/>
  <c r="F288" i="17" s="1"/>
  <c r="F302" i="17"/>
  <c r="F306" i="17"/>
  <c r="F333" i="17"/>
  <c r="F433" i="17"/>
  <c r="F444" i="17"/>
  <c r="F443" i="17" s="1"/>
  <c r="F447" i="17"/>
  <c r="F446" i="17" s="1"/>
  <c r="F453" i="17"/>
  <c r="F450" i="17" s="1"/>
  <c r="F479" i="17"/>
  <c r="F478" i="17" s="1"/>
  <c r="F477" i="17" s="1"/>
  <c r="F476" i="17" s="1"/>
  <c r="F493" i="17"/>
  <c r="F492" i="17" s="1"/>
  <c r="F491" i="17" s="1"/>
  <c r="F490" i="17" s="1"/>
  <c r="F498" i="17"/>
  <c r="F501" i="17"/>
  <c r="F504" i="17"/>
  <c r="F509" i="17"/>
  <c r="F522" i="17"/>
  <c r="F521" i="17" s="1"/>
  <c r="F548" i="17"/>
  <c r="F551" i="17"/>
  <c r="F599" i="17"/>
  <c r="F598" i="17" s="1"/>
  <c r="F597" i="17" s="1"/>
  <c r="F596" i="17" s="1"/>
  <c r="G334" i="12"/>
  <c r="G333" i="12" l="1"/>
  <c r="G328" i="12" s="1"/>
  <c r="G588" i="12"/>
  <c r="G587" i="12" s="1"/>
  <c r="G586" i="12" s="1"/>
  <c r="F425" i="17"/>
  <c r="F396" i="17"/>
  <c r="F356" i="17"/>
  <c r="G521" i="12"/>
  <c r="G492" i="12"/>
  <c r="G452" i="12"/>
  <c r="F590" i="17"/>
  <c r="F40" i="17"/>
  <c r="G277" i="12"/>
  <c r="G276" i="12" s="1"/>
  <c r="G633" i="12"/>
  <c r="G632" i="12" s="1"/>
  <c r="G631" i="12" s="1"/>
  <c r="G630" i="12" s="1"/>
  <c r="G622" i="12"/>
  <c r="G621" i="12" s="1"/>
  <c r="G620" i="12" s="1"/>
  <c r="G619" i="12" s="1"/>
  <c r="F256" i="17"/>
  <c r="G212" i="12"/>
  <c r="G203" i="12" s="1"/>
  <c r="F153" i="17"/>
  <c r="F152" i="17" s="1"/>
  <c r="F151" i="17" s="1"/>
  <c r="G441" i="12"/>
  <c r="F414" i="17"/>
  <c r="F529" i="17"/>
  <c r="F525" i="17" s="1"/>
  <c r="G510" i="12"/>
  <c r="F345" i="17"/>
  <c r="F206" i="17"/>
  <c r="F205" i="17" s="1"/>
  <c r="G117" i="12"/>
  <c r="G116" i="12" s="1"/>
  <c r="G63" i="12"/>
  <c r="F85" i="17"/>
  <c r="F16" i="17"/>
  <c r="F15" i="17" s="1"/>
  <c r="G651" i="12"/>
  <c r="G125" i="12"/>
  <c r="G124" i="12" s="1"/>
  <c r="G135" i="12"/>
  <c r="G576" i="12"/>
  <c r="G320" i="12"/>
  <c r="F381" i="17"/>
  <c r="F380" i="17" s="1"/>
  <c r="G180" i="12"/>
  <c r="G179" i="12" s="1"/>
  <c r="G381" i="12"/>
  <c r="G380" i="12" s="1"/>
  <c r="G371" i="12" s="1"/>
  <c r="F223" i="17"/>
  <c r="F222" i="17" s="1"/>
  <c r="F186" i="17"/>
  <c r="G409" i="12"/>
  <c r="F313" i="17"/>
  <c r="G420" i="24"/>
  <c r="G413" i="24" s="1"/>
  <c r="G412" i="24" s="1"/>
  <c r="G411" i="24" s="1"/>
  <c r="I411" i="24" s="1"/>
  <c r="G501" i="12"/>
  <c r="F405" i="17"/>
  <c r="G394" i="12"/>
  <c r="G393" i="12" s="1"/>
  <c r="G392" i="12" s="1"/>
  <c r="F513" i="17"/>
  <c r="G522" i="24"/>
  <c r="G13" i="12"/>
  <c r="F11" i="17"/>
  <c r="G552" i="12"/>
  <c r="G551" i="12" s="1"/>
  <c r="G263" i="12"/>
  <c r="G156" i="12"/>
  <c r="G155" i="12" s="1"/>
  <c r="G82" i="12"/>
  <c r="F197" i="17"/>
  <c r="F64" i="17"/>
  <c r="F63" i="17" s="1"/>
  <c r="G367" i="24"/>
  <c r="G366" i="24" s="1"/>
  <c r="G365" i="24" s="1"/>
  <c r="G175" i="24"/>
  <c r="G256" i="12"/>
  <c r="G255" i="12" s="1"/>
  <c r="G254" i="12" s="1"/>
  <c r="G248" i="12" s="1"/>
  <c r="G512" i="24"/>
  <c r="H512" i="24" s="1"/>
  <c r="G194" i="24"/>
  <c r="G193" i="24" s="1"/>
  <c r="G305" i="12"/>
  <c r="G304" i="12" s="1"/>
  <c r="G165" i="12"/>
  <c r="G164" i="12" s="1"/>
  <c r="G285" i="24"/>
  <c r="G284" i="24" s="1"/>
  <c r="G283" i="24" s="1"/>
  <c r="G277" i="24" s="1"/>
  <c r="G443" i="24"/>
  <c r="G442" i="24" s="1"/>
  <c r="H513" i="24"/>
  <c r="F80" i="17"/>
  <c r="F76" i="17" s="1"/>
  <c r="G538" i="12"/>
  <c r="G49" i="12"/>
  <c r="G15" i="24"/>
  <c r="G14" i="24" s="1"/>
  <c r="I14" i="24" s="1"/>
  <c r="G79" i="24"/>
  <c r="G75" i="24" s="1"/>
  <c r="G186" i="24"/>
  <c r="G479" i="24"/>
  <c r="G475" i="24" s="1"/>
  <c r="G474" i="24" s="1"/>
  <c r="I474" i="24" s="1"/>
  <c r="G420" i="12"/>
  <c r="F570" i="17"/>
  <c r="F465" i="17"/>
  <c r="F458" i="17" s="1"/>
  <c r="F457" i="17" s="1"/>
  <c r="G58" i="12"/>
  <c r="G54" i="12" s="1"/>
  <c r="G293" i="12"/>
  <c r="G156" i="24"/>
  <c r="I156" i="24" s="1"/>
  <c r="G214" i="24"/>
  <c r="G213" i="24" s="1"/>
  <c r="G212" i="24" s="1"/>
  <c r="H212" i="24" s="1"/>
  <c r="G385" i="24"/>
  <c r="G381" i="24" s="1"/>
  <c r="F144" i="17"/>
  <c r="F140" i="17" s="1"/>
  <c r="G528" i="12"/>
  <c r="G26" i="24"/>
  <c r="G25" i="24" s="1"/>
  <c r="G24" i="24" s="1"/>
  <c r="G23" i="24" s="1"/>
  <c r="G70" i="24"/>
  <c r="G107" i="24"/>
  <c r="G41" i="12"/>
  <c r="F449" i="17"/>
  <c r="F432" i="17"/>
  <c r="G84" i="24"/>
  <c r="G170" i="24"/>
  <c r="G169" i="24" s="1"/>
  <c r="G165" i="24" s="1"/>
  <c r="I165" i="24" s="1"/>
  <c r="G203" i="24"/>
  <c r="G202" i="24" s="1"/>
  <c r="G339" i="24"/>
  <c r="G399" i="24"/>
  <c r="G395" i="24" s="1"/>
  <c r="F324" i="17"/>
  <c r="F547" i="17"/>
  <c r="F543" i="17" s="1"/>
  <c r="F542" i="17" s="1"/>
  <c r="F106" i="17"/>
  <c r="F71" i="17"/>
  <c r="G20" i="12"/>
  <c r="G19" i="12" s="1"/>
  <c r="G18" i="12" s="1"/>
  <c r="G17" i="12" s="1"/>
  <c r="F442" i="17"/>
  <c r="F301" i="17"/>
  <c r="F300" i="17" s="1"/>
  <c r="F299" i="17" s="1"/>
  <c r="F293" i="17" s="1"/>
  <c r="F113" i="17"/>
  <c r="G42" i="24"/>
  <c r="G37" i="24" s="1"/>
  <c r="I37" i="24" s="1"/>
  <c r="G145" i="24"/>
  <c r="G140" i="24" s="1"/>
  <c r="I140" i="24" s="1"/>
  <c r="G131" i="24"/>
  <c r="I131" i="24" s="1"/>
  <c r="G258" i="24"/>
  <c r="G308" i="24"/>
  <c r="G325" i="24"/>
  <c r="G116" i="24"/>
  <c r="G236" i="24"/>
  <c r="G245" i="24"/>
  <c r="G227" i="24"/>
  <c r="G264" i="24"/>
  <c r="G263" i="24" s="1"/>
  <c r="I263" i="24" s="1"/>
  <c r="G297" i="24"/>
  <c r="G354" i="24"/>
  <c r="G353" i="24" s="1"/>
  <c r="G352" i="24" s="1"/>
  <c r="H352" i="24" s="1"/>
  <c r="G405" i="24"/>
  <c r="G404" i="24" s="1"/>
  <c r="G464" i="24"/>
  <c r="G463" i="24" s="1"/>
  <c r="G489" i="24"/>
  <c r="G488" i="24" s="1"/>
  <c r="G487" i="24" s="1"/>
  <c r="I487" i="24" s="1"/>
  <c r="G89" i="12"/>
  <c r="G365" i="12"/>
  <c r="G607" i="12"/>
  <c r="G606" i="12" s="1"/>
  <c r="G144" i="12"/>
  <c r="G143" i="12" s="1"/>
  <c r="G316" i="12"/>
  <c r="G315" i="12" s="1"/>
  <c r="G234" i="12"/>
  <c r="G233" i="12" s="1"/>
  <c r="G107" i="12"/>
  <c r="H150" i="24"/>
  <c r="I150" i="24"/>
  <c r="H10" i="24"/>
  <c r="I10" i="24"/>
  <c r="I100" i="24"/>
  <c r="H100" i="24"/>
  <c r="I212" i="24"/>
  <c r="I278" i="24"/>
  <c r="H278" i="24"/>
  <c r="I436" i="24"/>
  <c r="H436" i="24"/>
  <c r="H508" i="24"/>
  <c r="I508" i="24"/>
  <c r="G507" i="24"/>
  <c r="H33" i="24"/>
  <c r="I33" i="24"/>
  <c r="H52" i="24"/>
  <c r="I52" i="24"/>
  <c r="I94" i="24"/>
  <c r="H94" i="24"/>
  <c r="G93" i="24"/>
  <c r="H180" i="24"/>
  <c r="I180" i="24"/>
  <c r="I429" i="24"/>
  <c r="H429" i="24"/>
  <c r="F497" i="17"/>
  <c r="F496" i="17" s="1"/>
  <c r="F26" i="17"/>
  <c r="F25" i="17" s="1"/>
  <c r="F24" i="17" s="1"/>
  <c r="F247" i="17"/>
  <c r="F532" i="17"/>
  <c r="F279" i="17"/>
  <c r="F278" i="17" s="1"/>
  <c r="F131" i="17"/>
  <c r="F162" i="17"/>
  <c r="F174" i="17"/>
  <c r="F170" i="17" s="1"/>
  <c r="F185" i="17" l="1"/>
  <c r="F139" i="17" s="1"/>
  <c r="F569" i="17"/>
  <c r="G585" i="12"/>
  <c r="G275" i="12"/>
  <c r="G269" i="12" s="1"/>
  <c r="F524" i="17"/>
  <c r="G646" i="12"/>
  <c r="F495" i="17"/>
  <c r="F413" i="17"/>
  <c r="F412" i="17" s="1"/>
  <c r="G509" i="12"/>
  <c r="G508" i="12" s="1"/>
  <c r="G37" i="12"/>
  <c r="G12" i="12" s="1"/>
  <c r="H283" i="24"/>
  <c r="F395" i="17"/>
  <c r="F394" i="17" s="1"/>
  <c r="F344" i="17"/>
  <c r="F343" i="17" s="1"/>
  <c r="H37" i="24"/>
  <c r="H14" i="24"/>
  <c r="H263" i="24"/>
  <c r="G491" i="12"/>
  <c r="G490" i="12" s="1"/>
  <c r="F312" i="17"/>
  <c r="F311" i="17" s="1"/>
  <c r="H365" i="24"/>
  <c r="I365" i="24"/>
  <c r="G410" i="24"/>
  <c r="I410" i="24" s="1"/>
  <c r="H474" i="24"/>
  <c r="H156" i="24"/>
  <c r="I283" i="24"/>
  <c r="G569" i="12"/>
  <c r="G560" i="12" s="1"/>
  <c r="G327" i="12"/>
  <c r="G441" i="24"/>
  <c r="I441" i="24" s="1"/>
  <c r="H487" i="24"/>
  <c r="I512" i="24"/>
  <c r="G486" i="24"/>
  <c r="I486" i="24" s="1"/>
  <c r="G296" i="24"/>
  <c r="G295" i="24" s="1"/>
  <c r="G106" i="24"/>
  <c r="G105" i="24" s="1"/>
  <c r="G408" i="12"/>
  <c r="G407" i="12" s="1"/>
  <c r="G81" i="12"/>
  <c r="G80" i="12" s="1"/>
  <c r="G163" i="12"/>
  <c r="G162" i="12" s="1"/>
  <c r="H131" i="24"/>
  <c r="F204" i="17"/>
  <c r="G185" i="24"/>
  <c r="G139" i="24" s="1"/>
  <c r="H411" i="24"/>
  <c r="H165" i="24"/>
  <c r="G56" i="24"/>
  <c r="H56" i="24" s="1"/>
  <c r="G115" i="12"/>
  <c r="G440" i="12"/>
  <c r="G439" i="12" s="1"/>
  <c r="G324" i="24"/>
  <c r="G323" i="24" s="1"/>
  <c r="F105" i="17"/>
  <c r="F104" i="17" s="1"/>
  <c r="F55" i="17"/>
  <c r="F10" i="17" s="1"/>
  <c r="H140" i="24"/>
  <c r="I352" i="24"/>
  <c r="G244" i="24"/>
  <c r="G226" i="24"/>
  <c r="G225" i="24" s="1"/>
  <c r="I277" i="24"/>
  <c r="H277" i="24"/>
  <c r="H410" i="24"/>
  <c r="I93" i="24"/>
  <c r="H93" i="24"/>
  <c r="H23" i="24"/>
  <c r="I23" i="24"/>
  <c r="F246" i="17"/>
  <c r="H486" i="24"/>
  <c r="H507" i="24"/>
  <c r="I507" i="24"/>
  <c r="G380" i="24"/>
  <c r="F564" i="17" l="1"/>
  <c r="F554" i="17" s="1"/>
  <c r="G640" i="12"/>
  <c r="G639" i="12" s="1"/>
  <c r="F456" i="17"/>
  <c r="F455" i="17" s="1"/>
  <c r="G406" i="12"/>
  <c r="G401" i="12" s="1"/>
  <c r="G79" i="12"/>
  <c r="G11" i="12" s="1"/>
  <c r="F103" i="17"/>
  <c r="G575" i="12"/>
  <c r="F310" i="17"/>
  <c r="F203" i="17"/>
  <c r="H441" i="24"/>
  <c r="G435" i="24"/>
  <c r="I435" i="24" s="1"/>
  <c r="I56" i="24"/>
  <c r="G364" i="12"/>
  <c r="H105" i="24"/>
  <c r="G99" i="24"/>
  <c r="I105" i="24"/>
  <c r="H295" i="24"/>
  <c r="I295" i="24"/>
  <c r="F489" i="17"/>
  <c r="I139" i="24"/>
  <c r="H139" i="24"/>
  <c r="H185" i="24"/>
  <c r="I185" i="24"/>
  <c r="G9" i="24"/>
  <c r="H323" i="24"/>
  <c r="I323" i="24"/>
  <c r="H225" i="24"/>
  <c r="I225" i="24"/>
  <c r="G211" i="24"/>
  <c r="H244" i="24"/>
  <c r="I244" i="24"/>
  <c r="H380" i="24"/>
  <c r="I380" i="24"/>
  <c r="G294" i="24"/>
  <c r="G654" i="12" l="1"/>
  <c r="F606" i="17"/>
  <c r="H606" i="17" s="1"/>
  <c r="H435" i="24"/>
  <c r="H99" i="24"/>
  <c r="I99" i="24"/>
  <c r="H9" i="24"/>
  <c r="I9" i="24"/>
  <c r="I211" i="24"/>
  <c r="H211" i="24"/>
  <c r="I294" i="24"/>
  <c r="H294" i="24"/>
  <c r="G517" i="24"/>
  <c r="I517" i="24" l="1"/>
  <c r="H517" i="24"/>
</calcChain>
</file>

<file path=xl/sharedStrings.xml><?xml version="1.0" encoding="utf-8"?>
<sst xmlns="http://schemas.openxmlformats.org/spreadsheetml/2006/main" count="6443" uniqueCount="734">
  <si>
    <t>№ п/п</t>
  </si>
  <si>
    <t>Код раздела подраздела</t>
  </si>
  <si>
    <t xml:space="preserve">Код целевой статьи </t>
  </si>
  <si>
    <t>Код   вида расходов</t>
  </si>
  <si>
    <t>Общегосударственные вопросы</t>
  </si>
  <si>
    <t>Резервные фонды</t>
  </si>
  <si>
    <t>Резервные фонды местных администраций</t>
  </si>
  <si>
    <t>Национальная оборона</t>
  </si>
  <si>
    <t>Мобилизационная и вневойсковая 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</si>
  <si>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</si>
  <si>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</si>
  <si>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</si>
  <si>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</si>
  <si>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</si>
  <si>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</si>
  <si>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</si>
  <si>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</si>
  <si>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</si>
  <si>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</si>
  <si>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Образование</t>
  </si>
  <si>
    <t>Дошкольное образование</t>
  </si>
  <si>
    <t>Общее образование</t>
  </si>
  <si>
    <t xml:space="preserve">Другие вопросы в области образования </t>
  </si>
  <si>
    <t xml:space="preserve">Культура </t>
  </si>
  <si>
    <t>Социальная политика</t>
  </si>
  <si>
    <t>Другие общегосударственные вопросы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</si>
  <si>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</si>
  <si>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</si>
  <si>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Руководитель контрольно-счетной палаты муниципального образования и его заместители</t>
  </si>
  <si>
    <t>Пенсионное обеспечение</t>
  </si>
  <si>
    <t>Глава муниципального образования</t>
  </si>
  <si>
    <r>
      <t xml:space="preserve">Обеспечение деятельности финансовых, налоговых и таможенных органов и органов </t>
    </r>
    <r>
      <rPr>
        <b/>
        <sz val="10"/>
        <color indexed="8"/>
        <rFont val="Times New Roman"/>
        <family val="1"/>
        <charset val="204"/>
      </rPr>
      <t>финансового</t>
    </r>
    <r>
      <rPr>
        <b/>
        <sz val="10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финансово-бюджетного) </t>
    </r>
    <r>
      <rPr>
        <b/>
        <sz val="10"/>
        <rFont val="Times New Roman"/>
        <family val="1"/>
        <charset val="204"/>
      </rPr>
      <t>надзора</t>
    </r>
  </si>
  <si>
    <t>ИТОГО: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</si>
  <si>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</si>
  <si>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Физическая культура и спорт</t>
  </si>
  <si>
    <t>к Решению Думы</t>
  </si>
  <si>
    <t>муниципального образования Алапаевское</t>
  </si>
  <si>
    <t>Связь и информатика</t>
  </si>
  <si>
    <t xml:space="preserve">Мероприятия в сфере культуры и искусства </t>
  </si>
  <si>
    <t>Сумма, тыс.рублей</t>
  </si>
  <si>
    <t xml:space="preserve">Культура, кинематография </t>
  </si>
  <si>
    <t>Массовый спорт</t>
  </si>
  <si>
    <t>Другие вопросы в области социальной политики</t>
  </si>
  <si>
    <t>Осуществление первичного воинского учета на территориях, где отсутствуют военные комиссариаты</t>
  </si>
  <si>
    <t>110</t>
  </si>
  <si>
    <t>Расходы на выплаты персоналу  казенных учреждений</t>
  </si>
  <si>
    <t>310</t>
  </si>
  <si>
    <t>Публичные нормативные социальные выплаты гражданам</t>
  </si>
  <si>
    <t>320</t>
  </si>
  <si>
    <t>Социальные выплаты гражданам, кроме публичных нормативных социальных выплат</t>
  </si>
  <si>
    <t>120</t>
  </si>
  <si>
    <t>870</t>
  </si>
  <si>
    <t>Резервные средства</t>
  </si>
  <si>
    <t>830</t>
  </si>
  <si>
    <t xml:space="preserve">Исполнение судебных актов </t>
  </si>
  <si>
    <t>Водное хозяйство</t>
  </si>
  <si>
    <t>810</t>
  </si>
  <si>
    <t>Дорожное хозяйство (дорожные фонды)</t>
  </si>
  <si>
    <t>410</t>
  </si>
  <si>
    <t>Администрация муниципального образования Алапаевское</t>
  </si>
  <si>
    <t>Управление образования Администрации муниципального образования Алапаевское</t>
  </si>
  <si>
    <t>Дума муниципального образования Алапаевское</t>
  </si>
  <si>
    <t>Контрольное управление муниципального образования Алапаевское</t>
  </si>
  <si>
    <t>Финансовое управление Администрации  муниципального образования Алапаевское</t>
  </si>
  <si>
    <t>Код целевой статьи</t>
  </si>
  <si>
    <t>Сумма., тыс.руб.</t>
  </si>
  <si>
    <t>Итого</t>
  </si>
  <si>
    <t>Другие вопросы в области национальной экономики</t>
  </si>
  <si>
    <t>Функционирование высшего должностного лица субъекта Российской Федерации и муниципального образования</t>
  </si>
  <si>
    <t>Мероприятия по содержанию гидротехнических сооружений</t>
  </si>
  <si>
    <t xml:space="preserve">Периодические издания, учрежденные органами законодательной и исполнительной власти
</t>
  </si>
  <si>
    <t>Средства массовой информации</t>
  </si>
  <si>
    <t>630</t>
  </si>
  <si>
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</si>
  <si>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Осуществление государственного полномочия Свердловской области по созданию административных комиссий</t>
  </si>
  <si>
    <t>Охрана объектов растительного и животного мира и среды их обитания</t>
  </si>
  <si>
    <t>Выплаты, связанные с компенсацией проезда по узкоколейной железной дороге  льготных категорий граждан на территории муниципального образования Алапаевское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</si>
  <si>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</si>
  <si>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</si>
  <si>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</si>
  <si>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</si>
  <si>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Расходы на выплаты персоналу государственных (муниципальных) органов</t>
  </si>
  <si>
    <t>730</t>
  </si>
  <si>
    <t xml:space="preserve">Обслуживание муниципального долга </t>
  </si>
  <si>
    <t>Лесное хозяйство</t>
  </si>
  <si>
    <t>610</t>
  </si>
  <si>
    <t>Субсидии бюджетным учреждениям</t>
  </si>
  <si>
    <t>0804</t>
  </si>
  <si>
    <t/>
  </si>
  <si>
    <t>Другие вопросы в области культуры, кинематографии</t>
  </si>
  <si>
    <t>620</t>
  </si>
  <si>
    <t>Субсидии автономным учреждениям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</si>
  <si>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 в соответствии с Законом Свердловской области «О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гражданам субсидий на оплату жилого помещения и коммунальных услуг»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</si>
  <si>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</si>
  <si>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«О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услуг»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</si>
  <si>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</si>
  <si>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</si>
  <si>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</si>
  <si>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 расходов на приобретение учебников и учебных пособий, средств обучения, игр, игрушек</t>
  </si>
  <si>
    <t xml:space="preserve">Наименование муниципальной программы </t>
  </si>
  <si>
    <t>Наименование раздела, подраздела, целевой статьи и вида расходов</t>
  </si>
  <si>
    <t>Периодические издания, учрежденные органами законодательной и исполнительной власти</t>
  </si>
  <si>
    <t>Периодическая печать и издательства</t>
  </si>
  <si>
    <t>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</si>
  <si>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Подпрограмма «Стимулирование развития жилищного строительства»</t>
  </si>
  <si>
    <t>Подпрограмма "Развитие культуры и искусства"</t>
  </si>
  <si>
    <t xml:space="preserve">Непрограммные направления деятельности
</t>
  </si>
  <si>
    <t xml:space="preserve">Обеспечение деятельности органов местного самоуправления (центральный аппарат)
</t>
  </si>
  <si>
    <t>Депутаты Думы муниципального образования</t>
  </si>
  <si>
    <t>Обеспечение деятельности органов местного самоуправления (центральный аппарат)</t>
  </si>
  <si>
    <t>Исполнение обязательств по обслуживанию муниципального долга муниципального образования Алапаевское</t>
  </si>
  <si>
    <t>Подпрограмма "Развитие малого и среднего предпринимательства в муниципальном образовании Алапаевское"</t>
  </si>
  <si>
    <t>Поддержка малого и среднего предпринимательства в муниципальном образовании Алапаевское</t>
  </si>
  <si>
    <t>Подпрограмма "Развитие топливно-энергетического комплекса муниципального образования Алапаевское"</t>
  </si>
  <si>
    <t>Строительство объектов газификации в населенных пунктах</t>
  </si>
  <si>
    <t>Обеспечение деятельности учреждений в области управления сферой жилищно-коммунального хозяйства и строительства</t>
  </si>
  <si>
    <t>Обустройство источников нецентрализованного водоснабжения</t>
  </si>
  <si>
    <t>Разработка документов территориального планирования и градостроительного зонирования</t>
  </si>
  <si>
    <t>Мероприятия по управлению и распоряжению муниципальным имуществом, земельными участками, в том числе приобретению в муниципальную собственность муниципального образования Алапаевское</t>
  </si>
  <si>
    <t>Подпрограмма "Развитие системы дошкольного образования в муниципальном образовании Алапаевское"</t>
  </si>
  <si>
    <t>Организация предоставления дошкольного образования, создание условий для присмотра и ухода за детьми, содержание детей в муниципальных образовательных организациях</t>
  </si>
  <si>
    <t>Организация питания в дошкольных организациях</t>
  </si>
  <si>
    <t>Подпрограмма "Развитие системы общего образования в муниципальном образовании Алапаевское"</t>
  </si>
  <si>
    <t>Организация предоставления общего образования и создание условий для  содержания детей в муниципальных общеобразовательных организациях</t>
  </si>
  <si>
    <t>Организация питания в общеобразовательных организациях</t>
  </si>
  <si>
    <t>Организация подвоза обучающихся к месту учебы</t>
  </si>
  <si>
    <t>Организация отдыха и оздоровления детей и подростков в каникулярное время в муниципальном образовании Алапаевское</t>
  </si>
  <si>
    <t>Подпрограмма "Развитие системы дополнительного образования, отдыха и оздоровления детей в муниципальном образовании Алапаевское"</t>
  </si>
  <si>
    <t>Организация и проведение муниципальных мероприятий в сфере образования</t>
  </si>
  <si>
    <t>Обеспечение деятельности муниципальных организаций</t>
  </si>
  <si>
    <t>Подпрограмма "Развитие потенциала молодежи муниципального образования Алапаевское"</t>
  </si>
  <si>
    <t>Развитие системы профориентации и трудоустройства несовершеннолетних граждан в свободное от учебы время на территории муниципального образования Алапаевское</t>
  </si>
  <si>
    <t>Подпрограмма "Сохранение и развитие узкоколейной железной дороги в Алапаевском районе"</t>
  </si>
  <si>
    <t>Содействие повышению доступности перевозок населения по узкоколейной железной дороге на территории Алапаевского района</t>
  </si>
  <si>
    <t xml:space="preserve">Подпрограмма "Информационное общество муниципального образования Алапаевское" </t>
  </si>
  <si>
    <t>Совершенствование информационно-технической инфраструктуры муниципального образования Алапаевское</t>
  </si>
  <si>
    <t xml:space="preserve">Подпрограмма "Развитие и обеспечение сохранности сети автомобильных дорог на территории муниципального образования Алапаевское" </t>
  </si>
  <si>
    <t>Ремонт автомобильных дорог общего пользования местного значения и искусственных сооружений, расположенных на них</t>
  </si>
  <si>
    <t xml:space="preserve">Подпрограмма "Повышение  безопасности  дорожного движения на территории муниципального образования Алапаевское" </t>
  </si>
  <si>
    <t>Мероприятия по организации дорожного движения в населенных пунктах муниципального образования Алапаевское</t>
  </si>
  <si>
    <t>Устройство тротуаров в населенных пунктах муниципального образования Алапаевское</t>
  </si>
  <si>
    <t xml:space="preserve">Реализация мероприятий по приоритетным направлениям работы с молодежью на территории муниципального образования Алапаевское
</t>
  </si>
  <si>
    <t xml:space="preserve">Подпрограмма "Патриотическое воспитание молодых граждан в муниципальном образовании Алапаевское"   </t>
  </si>
  <si>
    <t>Проведение военно-спортивных игр и оборонно-спортивных лагерей с целью допризывной подготовки молодежи к военной службе</t>
  </si>
  <si>
    <t>Организация предоставления услуг (выполнения работ) в сфере физической культуры и спорта</t>
  </si>
  <si>
    <t>Организация и проведение мероприятий в сфере физической культуры и спорта на территории муниципального образования Алапаевское</t>
  </si>
  <si>
    <t>Проффессиональная подготовка, переподготовка и повышение квалификации муниципальных служащих и лиц, замещающих муниципальные должности</t>
  </si>
  <si>
    <t>Подпрограмма "Развитие системы муниципальной службы муниципального образования Алапаевское"</t>
  </si>
  <si>
    <t>Противодействие коррупции в муниципальном образовании Алапаевское</t>
  </si>
  <si>
    <t>Подпрограмма "Противодействие коррупции в муниципальном образовании Алапаевское"</t>
  </si>
  <si>
    <t>Организация мониторинга эффективности противодействия коррупции</t>
  </si>
  <si>
    <t>Организация и проведение мероприятий среди людей с ограниченными возможностями здоровья на территории муниципального образования Алапаевское</t>
  </si>
  <si>
    <t>Организация деятельности муниципальных музеев, приобретение и хранение музейных предметов и музейных коллекций</t>
  </si>
  <si>
    <t xml:space="preserve">Организация библиотечного обслуживания населения, формирование и хранение библиотечных фондов муниципальных библиотек
</t>
  </si>
  <si>
    <t>Организация деятельности учреждений культуры и искусства культурно-досуговой сферы</t>
  </si>
  <si>
    <t>Обеспечение деятельности муниципальных организаций в сфере культуры муниципального образования Алапаевское</t>
  </si>
  <si>
    <t>Непрограммные направления деятельности</t>
  </si>
  <si>
    <t>Подпрограмма "Пенсионное обеспечение муниципальных служащих муниципального образования Алапаевское"</t>
  </si>
  <si>
    <t>Пенсионное обеспечение муниципальных служащих муниципального образования Алапаевское в соответствии с Законом Свердловской области "Об особенностях муниципальной службы на территории Свердловской области"</t>
  </si>
  <si>
    <t>Подпрограмма "Защита от чрезвычайных ситуаций и обеспечение радиационной безопасности на территории муниципального образования Алапаевское, гражданская оборона"</t>
  </si>
  <si>
    <t>Обеспечение развертывания объектов региональной автоматизированной системы централизованного оповещения и локальных средств оповещения населения об угрозе чрезвычайной ситуации</t>
  </si>
  <si>
    <t>Подпрограмма "Пожарная безопасность на территории муниципального образования Алапаевское"</t>
  </si>
  <si>
    <t>Выполнение работ по созданию и содержанию пожарных пирсов и водоисточников для целей пожаротушения</t>
  </si>
  <si>
    <t xml:space="preserve">Деятельность общественных объединений пожарной охраны в сфере пожарной безопасности </t>
  </si>
  <si>
    <t>Подпрограмма "Профилактика правонарушений, повышение правосознания граждан, социальная реабилитация отбывших уголовное наказание лиц и лиц, осужденных к мере наказания, не связанной с лишением свободы"</t>
  </si>
  <si>
    <t xml:space="preserve">Исполнение полномочий по обеспечению общественной безопасности на территории муниципального образования Алапаевское
</t>
  </si>
  <si>
    <t>Подпрограмма "Социальное обеспечение отдельных категорий граждан и финансовая поддержка социально-ориентированных некоммерческих организаций"</t>
  </si>
  <si>
    <t>Предоставление материальной помощи гражданам, проживающим на территории муниципального образования Алапаевское, оказавшимся в трудной (чрезввычайной) жизненной ситуации</t>
  </si>
  <si>
    <t>Субсидии на финансовую поддержку социально-ориентированным некоммерческим общественным организациям, осуществляющим социальную поддержку</t>
  </si>
  <si>
    <t xml:space="preserve">Подпрограмма "Обеспечение жильем молодых семей на территории муниципального образования Алапаевское"    </t>
  </si>
  <si>
    <t>Подпрограмма "Профилактика заболеваний и формирование здорового образа жизни"</t>
  </si>
  <si>
    <t>Мероприятия по профилактике наркомании, СПИДа, алкоголизма, курения в муниципальных образовательных организациях</t>
  </si>
  <si>
    <t>Подпрограмма "Иные вопросы в сфере здравоохранения (профилактика социально-значимых заболеваний - ВИЧ-инфекции и туберкулеза)</t>
  </si>
  <si>
    <t>Мероприятия по предупреждению распространения на территории муниципального образования Алапаевское ВИЧ-инфекции, наркомании и туберкулеза</t>
  </si>
  <si>
    <t xml:space="preserve">Оформление информационных стендов, содержащих информацию о профилактике ВИЧ-инфекции и туберкулеза </t>
  </si>
  <si>
    <t xml:space="preserve">Обеспечение деятельности территориальных органов </t>
  </si>
  <si>
    <t>Проведение противопаводковых мероприятий на водных объектах на территории муниципального образования Алапаевское</t>
  </si>
  <si>
    <t>Выполнение работ по созданию и содержанию заградительных противопожарных минерализованных полос</t>
  </si>
  <si>
    <t>Содержание автомобильных дорог общего пользования местного значения и искусственных сооружений на них</t>
  </si>
  <si>
    <t>Предоставление материальной помощи гражданам, проживающим на территории муниципального образования Алапаевское, оказавшимся в трудной (чрезвычайной) жизненной ситуации</t>
  </si>
  <si>
    <t>Профессиональная подготовка, переподготовка и повышение квалификации муниципальных служащих и лиц, замещающих муниципальные должности</t>
  </si>
  <si>
    <t xml:space="preserve">Мероприятия по проведению кадастрового учета, оценки рыночной стоимости объектов, государственной регистрации прав собственности 
</t>
  </si>
  <si>
    <t>Хозяйственное обслуживание органов местного самоуправления</t>
  </si>
  <si>
    <t>Отдельные выплаты, осуществляемые в соответствии с законом Свердловской области "Об особенностях муниципальной службы на территории Свердловской области"</t>
  </si>
  <si>
    <t>Проведение профилактических мероприятий по снижению детского дорожно-транспортного травматизма</t>
  </si>
  <si>
    <t>Сельское хозяйство и рыболовство</t>
  </si>
  <si>
    <t>Подпрограмма "Укрепление и развитие материально-технической базы образовательных организаций муниципального образования Алапаевское"</t>
  </si>
  <si>
    <t>1400046100</t>
  </si>
  <si>
    <t>7000051180</t>
  </si>
  <si>
    <t>7000000000</t>
  </si>
  <si>
    <t>7000041100</t>
  </si>
  <si>
    <t>7000041200</t>
  </si>
  <si>
    <t>7000042П00</t>
  </si>
  <si>
    <t>0420049100</t>
  </si>
  <si>
    <t>0420000000</t>
  </si>
  <si>
    <t>0400000000</t>
  </si>
  <si>
    <t>0420049200</t>
  </si>
  <si>
    <t>0420052500</t>
  </si>
  <si>
    <t>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</si>
  <si>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0830042700</t>
  </si>
  <si>
    <t>0830000000</t>
  </si>
  <si>
    <t>0800000000</t>
  </si>
  <si>
    <t>0210045110</t>
  </si>
  <si>
    <t>0210045120</t>
  </si>
  <si>
    <t>0220045310</t>
  </si>
  <si>
    <t>0220045320</t>
  </si>
  <si>
    <t>0230045600</t>
  </si>
  <si>
    <t>0710026020</t>
  </si>
  <si>
    <t>0710000000</t>
  </si>
  <si>
    <t>0700000000</t>
  </si>
  <si>
    <t>0710026030</t>
  </si>
  <si>
    <t>0710026040</t>
  </si>
  <si>
    <t>0710026060</t>
  </si>
  <si>
    <t>0730026150</t>
  </si>
  <si>
    <t>0730000000</t>
  </si>
  <si>
    <t>1510021010</t>
  </si>
  <si>
    <t>Деятельность общественных объединений пожарной охраны в сфере пожарной безопасности</t>
  </si>
  <si>
    <t>Обеспечение деятельности добровольных пожарных дружин и добровольных пожарных команд, осуществляющих деятельность на территории муниципального образования Алапаевское</t>
  </si>
  <si>
    <t>1310022010</t>
  </si>
  <si>
    <t>1310000000</t>
  </si>
  <si>
    <t>1310022040</t>
  </si>
  <si>
    <t>1300000000</t>
  </si>
  <si>
    <t>1350000000</t>
  </si>
  <si>
    <t>1350022200</t>
  </si>
  <si>
    <t>1320000000</t>
  </si>
  <si>
    <t>1320022100</t>
  </si>
  <si>
    <t>1320022110</t>
  </si>
  <si>
    <t>1320022150</t>
  </si>
  <si>
    <t>1320022130</t>
  </si>
  <si>
    <t xml:space="preserve"> Создание условий для деятельности добровольных формирований населения по охране общественного порядка</t>
  </si>
  <si>
    <t>1330022160</t>
  </si>
  <si>
    <t>1330000000</t>
  </si>
  <si>
    <t>0900000000</t>
  </si>
  <si>
    <t xml:space="preserve">Осуществление перевозок пассажиров автомобильным и иным видом транспорта </t>
  </si>
  <si>
    <t>1000000000</t>
  </si>
  <si>
    <t>1010000000</t>
  </si>
  <si>
    <t>1100000000</t>
  </si>
  <si>
    <t>1110000000</t>
  </si>
  <si>
    <t>1110023010</t>
  </si>
  <si>
    <t xml:space="preserve">Взносы на капитальный ремонт общего имущества в многоквартирных домах за муниципальные помещения   </t>
  </si>
  <si>
    <t>0830023180</t>
  </si>
  <si>
    <t>Капитальный и текущий ремонт муниципального жилищного фонда</t>
  </si>
  <si>
    <t>0810023080</t>
  </si>
  <si>
    <t>Подпрограмма "Энергосбережение и повышение энергетической эффективности муниципального образования Алапаевское"</t>
  </si>
  <si>
    <t>0840000000</t>
  </si>
  <si>
    <t>0830023480</t>
  </si>
  <si>
    <t>7000021010</t>
  </si>
  <si>
    <t>7000021020</t>
  </si>
  <si>
    <t>7000020040</t>
  </si>
  <si>
    <t>0500000000</t>
  </si>
  <si>
    <t>0550000000</t>
  </si>
  <si>
    <t>0550021030</t>
  </si>
  <si>
    <t>0100000000</t>
  </si>
  <si>
    <t>0100021010</t>
  </si>
  <si>
    <t>7000021050</t>
  </si>
  <si>
    <t>7000021030</t>
  </si>
  <si>
    <t>7000020700</t>
  </si>
  <si>
    <t>0100020070</t>
  </si>
  <si>
    <t>0300000000</t>
  </si>
  <si>
    <t>0550020040</t>
  </si>
  <si>
    <t>1400000000</t>
  </si>
  <si>
    <t>1500000000</t>
  </si>
  <si>
    <t>1510000000</t>
  </si>
  <si>
    <t>1520000000</t>
  </si>
  <si>
    <t>1520021030</t>
  </si>
  <si>
    <t>1520021040</t>
  </si>
  <si>
    <t>7000020100</t>
  </si>
  <si>
    <t>7000024100</t>
  </si>
  <si>
    <t>1020000000</t>
  </si>
  <si>
    <t>1040000000</t>
  </si>
  <si>
    <t>1030000000</t>
  </si>
  <si>
    <t>1030021070</t>
  </si>
  <si>
    <t>0300023010</t>
  </si>
  <si>
    <t>0300023020</t>
  </si>
  <si>
    <t>0530000000</t>
  </si>
  <si>
    <t>0530023020</t>
  </si>
  <si>
    <t>0810000000</t>
  </si>
  <si>
    <t>0820000000</t>
  </si>
  <si>
    <t>0850000000</t>
  </si>
  <si>
    <t>0200000000</t>
  </si>
  <si>
    <t>0210000000</t>
  </si>
  <si>
    <t>0210025010</t>
  </si>
  <si>
    <t>0210025040</t>
  </si>
  <si>
    <t>0240000000</t>
  </si>
  <si>
    <t>0240025020</t>
  </si>
  <si>
    <t>0220000000</t>
  </si>
  <si>
    <t>0220025010</t>
  </si>
  <si>
    <t>0220025050</t>
  </si>
  <si>
    <t>0220025060</t>
  </si>
  <si>
    <t>0220045400</t>
  </si>
  <si>
    <t>0230000000</t>
  </si>
  <si>
    <t>0230025010</t>
  </si>
  <si>
    <t>1200000000</t>
  </si>
  <si>
    <t>1210000000</t>
  </si>
  <si>
    <t>1210028020</t>
  </si>
  <si>
    <t>0230025040</t>
  </si>
  <si>
    <t>0250000000</t>
  </si>
  <si>
    <t>0600000000</t>
  </si>
  <si>
    <t>0610000000</t>
  </si>
  <si>
    <t>0610027120</t>
  </si>
  <si>
    <t>0630000000</t>
  </si>
  <si>
    <t>0630027240</t>
  </si>
  <si>
    <t>0630027290</t>
  </si>
  <si>
    <t>0410000000</t>
  </si>
  <si>
    <t>0410079010</t>
  </si>
  <si>
    <t>0420079050</t>
  </si>
  <si>
    <t>0420079070</t>
  </si>
  <si>
    <t>0440000000</t>
  </si>
  <si>
    <t>7000079010</t>
  </si>
  <si>
    <t>0420079100</t>
  </si>
  <si>
    <t>0450000000</t>
  </si>
  <si>
    <t>1210028010</t>
  </si>
  <si>
    <t>1210028030</t>
  </si>
  <si>
    <t>7000020600</t>
  </si>
  <si>
    <t>0100011130</t>
  </si>
  <si>
    <t>0550021010</t>
  </si>
  <si>
    <t xml:space="preserve">Капитальный и текущий ремонт муниципального жилищного фонда
</t>
  </si>
  <si>
    <t xml:space="preserve"> Подпрограмма "Развитие жилищно-коммунального хозяйства муниципального образования Алапаевское"</t>
  </si>
  <si>
    <t xml:space="preserve">Подпрограмма "Повышение благоустройства жилищного фонда муниципального образования Алапаевское и создание благоприятной среды проживания граждан" </t>
  </si>
  <si>
    <t>0850023330</t>
  </si>
  <si>
    <t>0300021010</t>
  </si>
  <si>
    <t>0250021010</t>
  </si>
  <si>
    <t>0250025010</t>
  </si>
  <si>
    <t>0250025030</t>
  </si>
  <si>
    <t>1400021010</t>
  </si>
  <si>
    <t>0820063110</t>
  </si>
  <si>
    <t>Приложение №5</t>
  </si>
  <si>
    <t>0450049100</t>
  </si>
  <si>
    <t>0450049200</t>
  </si>
  <si>
    <t>Председатель представительного органа муниципального образования</t>
  </si>
  <si>
    <t>7000021100</t>
  </si>
  <si>
    <t xml:space="preserve"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«О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Российской Федерации по предоставлению мер социальной поддержки по оплате жилого помещения и коммунальных услуг»
</t>
  </si>
  <si>
    <t xml:space="preserve"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«О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услуг»
</t>
  </si>
  <si>
    <t>0300023060</t>
  </si>
  <si>
    <t>Создание и приобретение необходимого для совершенствования управления муниципальной собственностью муниципального образования Алапаевское программного обеспечения</t>
  </si>
  <si>
    <t>1320022120</t>
  </si>
  <si>
    <t>Создание, комплектование и обучение добровольных пожарных дружин, расходы по выплате компенсаций и льгот добровольным пожарным</t>
  </si>
  <si>
    <t>Составление, оформление и анализ  топливно-энергетического баланса муниципального образования Алапаевское</t>
  </si>
  <si>
    <t>0840023230</t>
  </si>
  <si>
    <t>Сохранение объектов культурного наследия (памятников истории)</t>
  </si>
  <si>
    <t>7000026100</t>
  </si>
  <si>
    <t>Судебная система</t>
  </si>
  <si>
    <t>7000051200</t>
  </si>
  <si>
    <t>Финансовое обеспечение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</si>
  <si>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целевые</t>
  </si>
  <si>
    <t>местные</t>
  </si>
  <si>
    <t>ИТОГО</t>
  </si>
  <si>
    <t>7000023060</t>
  </si>
  <si>
    <t>Прочие мероприятия в области сельскохозяйственного производства</t>
  </si>
  <si>
    <t>1110023040</t>
  </si>
  <si>
    <t>1600023010</t>
  </si>
  <si>
    <t>1600000000</t>
  </si>
  <si>
    <t>1600023020</t>
  </si>
  <si>
    <t>Осуществление экологического просвещения населения</t>
  </si>
  <si>
    <t>Дополнительное образование детей</t>
  </si>
  <si>
    <t>0240025160</t>
  </si>
  <si>
    <t>Развитие архивного дела в муниципальном  образовании Алапаевское</t>
  </si>
  <si>
    <t>Благоустройство дворовых территорий в населенных пунктах муниципального образования Алапаевское</t>
  </si>
  <si>
    <t>Формирование законопослушного поведения на дорогах</t>
  </si>
  <si>
    <t>0810023090</t>
  </si>
  <si>
    <t>Содержание и обслуживание муниципальных сетей водоснабжения и водоотведения в населенных пунктах</t>
  </si>
  <si>
    <t>Пропаганда и популяризация предпринимательской деятельности</t>
  </si>
  <si>
    <t>0530023030</t>
  </si>
  <si>
    <t>7000023080</t>
  </si>
  <si>
    <t>Прочие мероприятия в области жилищно-коммунального хозяйства</t>
  </si>
  <si>
    <t>0240025120</t>
  </si>
  <si>
    <t>Мероприятия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</si>
  <si>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04200R4620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</si>
  <si>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</si>
  <si>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04400L4970</t>
  </si>
  <si>
    <t>7000023030</t>
  </si>
  <si>
    <t>0540063020</t>
  </si>
  <si>
    <t>Развитие объектов показа, объектов досуга, объектов активного туризма в муниципальном образовании Алапаевское</t>
  </si>
  <si>
    <t>Прочие мероприятия по управлению и распоряжению муниципальным имуществом</t>
  </si>
  <si>
    <t>Обеспечение мероприятий по оборудованию спортивных площадок в общеобразовательных организациях муниципального образования Алапаевское</t>
  </si>
  <si>
    <t>Проведение ремонтных работ зданий муниципальных учреждений культуры муниципального образования Алапаевское, приобретение для таких учреждений специального оборудования, музыкального оборудования и музыкальных инструментов</t>
  </si>
  <si>
    <t>0540000000</t>
  </si>
  <si>
    <t>Подпрограмма "Развитие туризма в муниципальном образовании Алапаевское"</t>
  </si>
  <si>
    <t>Организация отдыха детей в учебное время</t>
  </si>
  <si>
    <t>0230045500</t>
  </si>
  <si>
    <t>0230025060</t>
  </si>
  <si>
    <t>0920022010</t>
  </si>
  <si>
    <t>Организация массовых экологических акций в рамках проведения субботников</t>
  </si>
  <si>
    <t>0920022040</t>
  </si>
  <si>
    <t>Мониторинг состояния окружающей среды</t>
  </si>
  <si>
    <t>0920022050</t>
  </si>
  <si>
    <t>Мероприятия в сфере обращения с отходами</t>
  </si>
  <si>
    <t>0910023020</t>
  </si>
  <si>
    <t>0920022030</t>
  </si>
  <si>
    <t>Подпрограмма "Предоставление региональной поддержки молодым семьям на улучшение жилищных условий "</t>
  </si>
  <si>
    <t>0460079010</t>
  </si>
  <si>
    <t>7000023040</t>
  </si>
  <si>
    <t>Расходы, зарезервированные на реализацию проектов инициативного бюджетирования</t>
  </si>
  <si>
    <t>0840023530</t>
  </si>
  <si>
    <t>Содержание подстанции 35/6 кВ "ВСМЗ" пгт В.Синячиха</t>
  </si>
  <si>
    <t>Подпрограмма "Обеспечение реализации муниципальной программы муниципального образования Алапаевское "Совершенствование социально-экономической политики на территории муниципального образования Алапаевское до 2024 года"</t>
  </si>
  <si>
    <t>Муниципальная программа "Совершенствование социально-экономической политики на территории муниципального образования Алапаевское до 2024 года"</t>
  </si>
  <si>
    <t>Муниципальная программа "Управление финансами муниципального образования Алапаевское до 2024 года"</t>
  </si>
  <si>
    <t>Муниципальная программа "Повышение эффективности управления муниципальной собственностью муниципального образования Алапаевское до 2024 года"</t>
  </si>
  <si>
    <t>Муниципальная программа "Обеспечение деятельности по комплектованию, учету, хранению и использованию архивных документов, находящихся в муниципальной собственности муниципального образования Алапаевское, до 2024 года"</t>
  </si>
  <si>
    <t>Муниципальная программа "Развитие кадровой политики в системе муниципального управления муниципального образования Алапаевское и противодействие коррупции в муниципальном образовании Алапаевское до 2024 года"</t>
  </si>
  <si>
    <t>Муниципальная программа "Обеспечение общественной безопасности на территории муниципального образования Алапаевское до 2024 года"</t>
  </si>
  <si>
    <t xml:space="preserve">Подпрограмма "Обеспечение реализации муниципальной программы "Обеспечение общественной безопасности на территории муниципального образования Алапаевское до 2024 года"
</t>
  </si>
  <si>
    <t>Муниципальная программа "Обеспечение рационального и безопасного природопользования на территории муниципального образования Алапаевское до 2024 года"</t>
  </si>
  <si>
    <t>Муниципальная программа "Развитие транспорта, дорожного хозяйства, связи и информационных технологий муниципального образования Алапаевское до 2024 года"</t>
  </si>
  <si>
    <t xml:space="preserve">Муниципальная программа "Реализация основных направлений муниципальной политики в строительном комплексе муниципального образования Алапаевское до 2024 года" </t>
  </si>
  <si>
    <t>Муниципальная программа "Развитие жилищно-коммунального хозяйства и повышения энергетической эффективности в муниципальном образовании Алапаевское до 2024 года"</t>
  </si>
  <si>
    <t>Подпрограмма "Обеспечение реализации муниципальной программы "Развитие жилищно-коммунального хозяйства и повышения энергетической эффективности в муниципальном образовании Алапаевское до 2024 года"</t>
  </si>
  <si>
    <t>Подпрограмма "Обеспечение реализации муниципальной программы "Развитие системы образования в муниципальном образовании Алапаевское до 2024 года"</t>
  </si>
  <si>
    <t xml:space="preserve">Муниципальная программа "Формирование здорового образа жизни населения муниципального образования Алапаевское до 2024 года"
</t>
  </si>
  <si>
    <t>Муниципальная программа "Развитие культуры в муниципальном образовании Алапаевское до 2024 года"</t>
  </si>
  <si>
    <t>Подпрограмма "Обеспечение реализации муниципальной программы "Развитие культуры в муниципальном образовании Алапаевское до 2024 года"</t>
  </si>
  <si>
    <t>Муниципальная программа "Социальная поддержка населения муниципального образования Алапаевское до 2024 года"</t>
  </si>
  <si>
    <t>Подпрограмма "Обеспечение реализации муниципальной программы "Социальная поддержка населения муниципального образования Алапаевское до 2024 года"</t>
  </si>
  <si>
    <t xml:space="preserve">Подпрограмма  "Развитие физической культуры и спорта в муниципальном образовании Алапаевское до 2024 года" </t>
  </si>
  <si>
    <t>Реализация мероприятий по приоритетным направлениям работы с молодежью на территории муниципального образования Алапаевское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</si>
  <si>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</si>
  <si>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Исполнение судебных актов по искам к муниципальному образованию Алапаевское </t>
  </si>
  <si>
    <t>Муниципальная программа "Развитие транспортного комплекса  муниципального образования Алапаевское до 2024 года"</t>
  </si>
  <si>
    <t>1010024010</t>
  </si>
  <si>
    <t>1020024010</t>
  </si>
  <si>
    <t>1020024020</t>
  </si>
  <si>
    <t>1040024010</t>
  </si>
  <si>
    <t>1040024020</t>
  </si>
  <si>
    <t>Муниципальная программа "Развитие транспортного  комплекса муниципального образования Алапаевское до 2024 года"</t>
  </si>
  <si>
    <t>1040024030</t>
  </si>
  <si>
    <t>1040024040</t>
  </si>
  <si>
    <t>Приложение №6</t>
  </si>
  <si>
    <t>0460000000</t>
  </si>
  <si>
    <t>Подпрограмма "Развитие водохозяйственного комплекса муниципального образования Алапаевское"</t>
  </si>
  <si>
    <t>0920000000</t>
  </si>
  <si>
    <t>Подпрограмма "Экологическая безопасность муниципального образования Алапаевское"</t>
  </si>
  <si>
    <t>0910000000</t>
  </si>
  <si>
    <t>МКУ  "Управление культуры муниципального образования Алапаевское"</t>
  </si>
  <si>
    <t>0920022020</t>
  </si>
  <si>
    <t>Капитальный ремонт муниципальных сетей водоснабжения водоотведения и теплоснабжения в сельских населенных пунктах</t>
  </si>
  <si>
    <t>0230045310</t>
  </si>
  <si>
    <t>Предоставление региональных социальных выплат молодым семьям, проживающим на территории муниципального образования Алапаевское, на улучшение жилищных условий</t>
  </si>
  <si>
    <t>Выплата ежемесячного материального содержания лицам, которым присвоено звание "Почетный гражданин муниципального образования", единовременной материальной помощи</t>
  </si>
  <si>
    <t>Благоустройство муниципальных территорий общего пользования в населенных пунктах муниципального образования Алапаевское</t>
  </si>
  <si>
    <t>1700000000</t>
  </si>
  <si>
    <t>1700022080</t>
  </si>
  <si>
    <t>Внедрение муниципальной геоинформационной системы</t>
  </si>
  <si>
    <t>Другие вопросы в области охраны окружающей среды</t>
  </si>
  <si>
    <t>Бюджетные инвестиции</t>
  </si>
  <si>
    <t>7000023081</t>
  </si>
  <si>
    <t>Погребение умерших, не имеющих родственников, либо личность которых не установлена</t>
  </si>
  <si>
    <t>024Е125230</t>
  </si>
  <si>
    <t>Организация,проведение и участие в мероприятиях по дополнительному образованию детей, развитие материально-технической базы</t>
  </si>
  <si>
    <t xml:space="preserve">Мероприятия по ремонту и приведению в соответствие с требованиями пожарной безопасности и санитарного законодательства зданий и помещений, в которых размещены организации отрасли образования </t>
  </si>
  <si>
    <t>0710026160</t>
  </si>
  <si>
    <t>Информатизация муниципальных учреждений культуры, в том числе комлектование книжных фондов (включая приобретение (подписку) периодических изданий, приобретение компьютерного оборудования и лицензионного программного обеспечения, подключение к сети "Интернет"</t>
  </si>
  <si>
    <t>07100L5190</t>
  </si>
  <si>
    <t>Выплата денежного поощрения лучшим муниципальным учреждениям культуры, находящимся на территориях сельских поселений Свердловской области, и лучшим работникам муниципальных учреждений культуры, находящихся на территориях сельских поселений Свердловской области</t>
  </si>
  <si>
    <t>Муниципальная программа "Профилактика  терроризма, а также минимизация и (или) ликвидация последствий его проявлений в муниципальном образовании Алапаевское до 2025 года"</t>
  </si>
  <si>
    <t>1700022050</t>
  </si>
  <si>
    <t xml:space="preserve">Материально-техническое обеспечение, выпуск и размещение видео-аудио роликов, печатной продукции по вопросам профилактики  терроризма </t>
  </si>
  <si>
    <t>Организация мероприятий антитеррористической направленности по обеспечению комплексной безопасности организаций отрасли образования, культуры, физической культуры и спорта</t>
  </si>
  <si>
    <t>121P528050</t>
  </si>
  <si>
    <t>Мероприятия по поэтапному внедрению и реализации Всероссийского физкультурно-спортивного комплекса "Готов к труду и обороне" (ГТО) на условиях софинансирования из областного бюджета</t>
  </si>
  <si>
    <t>Организация предоставления услуг (выполнение работ) по спортивной подготовке</t>
  </si>
  <si>
    <t>0260025010</t>
  </si>
  <si>
    <t>0260025020</t>
  </si>
  <si>
    <t>0270025010</t>
  </si>
  <si>
    <t>0260000000</t>
  </si>
  <si>
    <t>0270000000</t>
  </si>
  <si>
    <t>1210028070</t>
  </si>
  <si>
    <t>1600023050</t>
  </si>
  <si>
    <t>1600023060</t>
  </si>
  <si>
    <t>Уличное освещение населенных пунктов муниципального образования Алапаевское, в том числе модернизация и техническое обслуживание</t>
  </si>
  <si>
    <t>Организация и содержание мест захоронения муниципального образования Алапаевское</t>
  </si>
  <si>
    <t>1600023070</t>
  </si>
  <si>
    <t>1600023080</t>
  </si>
  <si>
    <t>Муниципальная программа «Развитие системы образования и реализация молодежной политики в муниципальном образовании Алапаевское до 2024 года"</t>
  </si>
  <si>
    <t>0500</t>
  </si>
  <si>
    <t>902</t>
  </si>
  <si>
    <t>Выполнение мероприятий по обращению с твердыми коммунальными отходами (ТКО) на территории муниципального образования Алапаевское</t>
  </si>
  <si>
    <t>Персонифицированное финансирование дополнительного образования детей</t>
  </si>
  <si>
    <t>0230025090</t>
  </si>
  <si>
    <t>Муниципальная программа "Развитие физической культуры и спорта в муниципальном образовании Алапаевское до 2024 года"</t>
  </si>
  <si>
    <t>Муниципальная программа "Формирование современной городской среды на территории муниципального образования Алапаевское на 2018-2024 годы"</t>
  </si>
  <si>
    <t>Организация и проведение мероприятий по санитарной очистке территорий населенных пунктов муниципального образования  Алапаевское</t>
  </si>
  <si>
    <t>0860000000</t>
  </si>
  <si>
    <t>Подпрограмма "Комплексное развитие сельских территорий в муниципальном образовании Алапаевское"</t>
  </si>
  <si>
    <t>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</si>
  <si>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700Ф054690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</si>
  <si>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</si>
  <si>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0860079560</t>
  </si>
  <si>
    <t>Улучшение жилищных условий граждан, проживающих на сельских территориях</t>
  </si>
  <si>
    <t xml:space="preserve">Распределение
бюджетных ассигнований по разделам, подразделам, целевым статьям 
(муниципальным программам муниципального образования Алапаевское 
и непрограммным направлениям деятельности), группам и подгруппам видов расходов
классификации расходов бюджетов на 2021 год
</t>
  </si>
  <si>
    <t>от __.12.2020 № ___</t>
  </si>
  <si>
    <t>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</si>
  <si>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Гражданская оборона</t>
  </si>
  <si>
    <t>1310022210</t>
  </si>
  <si>
    <t>1310022220</t>
  </si>
  <si>
    <t>083F363440</t>
  </si>
  <si>
    <t>Переселение граждан из аварийного жилищного фонда за счет средств бюджета муниципального образования Алапаевское в рамках национального проекта "Жилье и городская среда"</t>
  </si>
  <si>
    <t xml:space="preserve">Защита населения и территории от чрезвычайных ситуаций природного и техногенного характера, пожарная безопасность_x000D_
</t>
  </si>
  <si>
    <t>Информирование населения о безопасности на водных объектах (изготовление информационных материалов, запрещающих аншлагов и стендов)</t>
  </si>
  <si>
    <t>1310022230</t>
  </si>
  <si>
    <t>Обеспечение проведения выборов и референдумов</t>
  </si>
  <si>
    <t>7000020800</t>
  </si>
  <si>
    <t>Проведение выборов в представительные органы муниципального образования</t>
  </si>
  <si>
    <t>880</t>
  </si>
  <si>
    <t>Специальные расходы</t>
  </si>
  <si>
    <t>121Р528060</t>
  </si>
  <si>
    <t>Создание спортивных площадок (оснащение спортивным оборудованием) для занятий уличной гимнастикой в муниципальном образовании Алапаевское</t>
  </si>
  <si>
    <t>083F367483</t>
  </si>
  <si>
    <t>Переселение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</si>
  <si>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083F367484</t>
  </si>
  <si>
    <t>Переселение граждан из аварийного жилищного фонда</t>
  </si>
  <si>
    <t>0860045762</t>
  </si>
  <si>
    <t>08600L5760</t>
  </si>
  <si>
    <t>Улучшение жилищных условий граждан, проживающих на сельских территориях, на условиях софинансирования из федерального бюджета</t>
  </si>
  <si>
    <t>02200L3030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</si>
  <si>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</si>
  <si>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Расходы на выплаты персоналу государственных (муниципальных) органов"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</si>
  <si>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</si>
  <si>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</si>
  <si>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Наименование главного распорядителя бюджетных средств, раздела, подраздела, целевой статьи и вида расходов</t>
  </si>
  <si>
    <t>Обслуживание государственного (муниципального) долга</t>
  </si>
  <si>
    <t>Обслуживание государственного (муниципального) внутреннего  долга</t>
  </si>
  <si>
    <t xml:space="preserve">Организация водных переправ на водных объектах на территории муниципального образования Алапаевское </t>
  </si>
  <si>
    <t>Создание резервов материальных ресурсов для ликвидации чрезвычайных ситуаций природного и техногенного характера на территории муниципального образования Алапаевское</t>
  </si>
  <si>
    <t xml:space="preserve">Молодежная политика </t>
  </si>
  <si>
    <t>Улучшение жилищных условий граждан, проживающих на сельских территориях муниципального образования Алапаевское</t>
  </si>
  <si>
    <t>2020 год тыс.руб.</t>
  </si>
  <si>
    <r>
      <rPr>
        <b/>
        <sz val="10"/>
        <rFont val="Times New Roman"/>
        <family val="1"/>
        <charset val="204"/>
      </rPr>
      <t>Проект 2021</t>
    </r>
    <r>
      <rPr>
        <sz val="10"/>
        <rFont val="Times New Roman"/>
        <family val="1"/>
        <charset val="204"/>
      </rPr>
      <t xml:space="preserve"> Сумма, тыс.рублей</t>
    </r>
  </si>
  <si>
    <t>Отклонение</t>
  </si>
  <si>
    <t>Процент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</si>
  <si>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</si>
  <si>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</si>
  <si>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Осуществление мероприятий по обеспечению питанием обучающихся в муниципальных общеобразовательных организациях</t>
  </si>
  <si>
    <t>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</si>
  <si>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</si>
  <si>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0830023160</t>
  </si>
  <si>
    <t>7000023090</t>
  </si>
  <si>
    <t>Возмещение расходов по содержанию временно свободных жилых помещений</t>
  </si>
  <si>
    <t>Охрана семьи и детства</t>
  </si>
  <si>
    <t>Спорт высших достижений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</si>
  <si>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</si>
  <si>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</si>
  <si>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0501</t>
  </si>
  <si>
    <t>0240025070</t>
  </si>
  <si>
    <t>Развитие материально-технической базы образовательных организаций</t>
  </si>
  <si>
    <t>Организация и проведение мероприятий по санитарной очистке территорий населенных пунктов и прочие мероприятия по благоустройству</t>
  </si>
  <si>
    <t xml:space="preserve"> </t>
  </si>
  <si>
    <t>7000023100</t>
  </si>
  <si>
    <t>Реализация отдельных полномочий в области лесных отношений</t>
  </si>
  <si>
    <t>Мероприятия по созданию безопасных дорожных условий для участников дорожного движения</t>
  </si>
  <si>
    <t xml:space="preserve">Организация подвоза обучающихся </t>
  </si>
  <si>
    <t>0610027110</t>
  </si>
  <si>
    <t>Подпрограмма "Иные вопросы в сфере здравоохранения (профилактика социально-значимых заболеваний - ВИЧ-инфекции и туберкулеза)"</t>
  </si>
  <si>
    <t>7000020041</t>
  </si>
  <si>
    <t xml:space="preserve">Зарезервированные средства на финансовое обеспечение мероприятий социальной направленности
</t>
  </si>
  <si>
    <t>Организация и проведение муниципальных мероприятий в сфере образования, в том числе мероприятий по профилактике экстремизма, укреплению межнационального и межконфессионального согласия</t>
  </si>
  <si>
    <t>Приложение №4</t>
  </si>
  <si>
    <t>Приложение №8</t>
  </si>
  <si>
    <t>7000042П10</t>
  </si>
  <si>
    <t>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</si>
  <si>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0240045410</t>
  </si>
  <si>
    <t>Создание в муниципальных общеобразовательных организациях условий для организации горячего питания обучающихся</t>
  </si>
  <si>
    <t>0240045800</t>
  </si>
  <si>
    <t>Создание безопасных условий пребывания в муниципальных организациях отдыха детей и их оздоровления</t>
  </si>
  <si>
    <t>0270048700</t>
  </si>
  <si>
    <t>Организация военно-патриотического воспитания и допризывной подготовки молодых граждан</t>
  </si>
  <si>
    <t>0710046400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</si>
  <si>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</si>
  <si>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Муниципальная программа "Совершенствование социально-экономической политики на территории муниципального образования Алапаевское до 2030 года"</t>
  </si>
  <si>
    <t>Муниципальная программа "Развитие жилищно-коммунального хозяйства и повышения энергетической эффективности в муниципальном образовании Алапаевское до 2030 года"</t>
  </si>
  <si>
    <t>Муниципальная программа "Развитие культуры в муниципальном образовании Алапаевское до 2030 года"</t>
  </si>
  <si>
    <t>Муниципальная программа "Обеспечение деятельности по комплектованию, учету, хранению и использованию архивных документов, находящихся в муниципальной собственности муниципального образования Алапаевское, до 2030 года"</t>
  </si>
  <si>
    <t>02400S5800</t>
  </si>
  <si>
    <t>02700S8700</t>
  </si>
  <si>
    <t>Создание безопасных условий пребывания в муниципальных организациях отдыха детей и их оздоровления (доля софинансирования местного бюджета)</t>
  </si>
  <si>
    <t>Организация военно-патриотического воспитания и допризывной подготовки молодых граждан (доля софинансирования местного бюджета)</t>
  </si>
  <si>
    <t>Муниципальная программа «Развитие системы образования и реализация молодежной политики в муниципальном образовании Алапаевское до 2025 года"</t>
  </si>
  <si>
    <t>02300S5600</t>
  </si>
  <si>
    <t>0810023070</t>
  </si>
  <si>
    <t>0830023140</t>
  </si>
  <si>
    <t>Снос жилых помещений, признанных непригодными для проживания и (или) с высоким уровнем износа на территории муниципального образования Алапаевское</t>
  </si>
  <si>
    <t>0830023170</t>
  </si>
  <si>
    <t>Модернизация системы отопления в муниципальных учреждениях муниципального образования Алапаевское</t>
  </si>
  <si>
    <t>0840026200</t>
  </si>
  <si>
    <t>Подпрограмма "Обеспечение реализации муниципальной программы "Развитие жилищно-коммунального хозяйства и повышения энергетической эффективности в муниципальном образовании Алапаевское до 2030 года"</t>
  </si>
  <si>
    <t>0860023250</t>
  </si>
  <si>
    <t>0210025060</t>
  </si>
  <si>
    <t>Организация подвоза воспитанников</t>
  </si>
  <si>
    <t>07100S6400</t>
  </si>
  <si>
    <t>Информатизация муниципальных музеев, в том числе приобретение компьютерного оборудования и лицензионного программного обеспечения, подключение музеев к информационно-телекоммуникационной сети "Интернет" (доля софинансирования местного бюджета)</t>
  </si>
  <si>
    <t>Подпрограмма "Обеспечение реализации муниципальной программы "Развитие культуры в муниципальном образовании Алапаевское до 2030 года"</t>
  </si>
  <si>
    <t>0550021020</t>
  </si>
  <si>
    <t>0550021040</t>
  </si>
  <si>
    <t>0550020030</t>
  </si>
  <si>
    <t xml:space="preserve">Подпрограмма "Обеспечение реализации муниципальной программы муниципального образования Алапаевское "Совершенствование социально-экономической политики на территории муниципального образования Алапаевское до 2030 года"
</t>
  </si>
  <si>
    <t>0710026010</t>
  </si>
  <si>
    <t>0710026050</t>
  </si>
  <si>
    <t>Управление муниципальным имуществом, архитектурой и градостроительством Администрации муниципального образования Алапаевское</t>
  </si>
  <si>
    <t>0840023190</t>
  </si>
  <si>
    <t>0850079220</t>
  </si>
  <si>
    <t>Подпрограмма "Импульс для предпринимательства"</t>
  </si>
  <si>
    <t>0730026010</t>
  </si>
  <si>
    <t>6</t>
  </si>
  <si>
    <t>Субсидии некоммерческим организациям (за исключением государственных (муниципальных) учреждений)</t>
  </si>
  <si>
    <t>Содержание памятников, обелисков, стел и мемориальных досок, находящихся на территории муниципального образования Алапаевское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</si>
  <si>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</si>
  <si>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</si>
  <si>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Код главного распорядителя бюджетных средств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</si>
  <si>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 (доля софинансирования местного бюджета)</t>
  </si>
  <si>
    <t>350</t>
  </si>
  <si>
    <t>Премии и гранты</t>
  </si>
  <si>
    <t>Физическая культура</t>
  </si>
  <si>
    <t>Сумма,  тыс.рублей</t>
  </si>
  <si>
    <t>1010024020</t>
  </si>
  <si>
    <t>Обновление парка подвижного состава</t>
  </si>
  <si>
    <t>0530023010</t>
  </si>
  <si>
    <t>Приложение №7</t>
  </si>
  <si>
    <t>Приложение №9</t>
  </si>
  <si>
    <t>Муниципальная программа "Развитие жилищно-коммунального хозяйства и повышение энергетической эффективности в муниципальном образовании Алапаевское до 2030 года"</t>
  </si>
  <si>
    <t>Муниципальная программа "Развитие физической культуры и спорта в муниципальном образовании Алапаевское до 2030 года"</t>
  </si>
  <si>
    <t>Подпрограмма "Обеспечение реализации муниципальной программы "Развитие жилищно-коммунального хозяйства и повышение энергетической эффективности в муниципальном образовании Алапаевское до 2030 года"</t>
  </si>
  <si>
    <t>Муниципальная программа "Повышение эффективности управления муниципальной собственностью муниципального образования Алапаевское до 2030 года"</t>
  </si>
  <si>
    <t>0300023050</t>
  </si>
  <si>
    <t>0300023080</t>
  </si>
  <si>
    <r>
      <t xml:space="preserve">Подпрограмма "Обеспечение реализации муниципальной программы </t>
    </r>
    <r>
      <rPr>
        <b/>
        <sz val="10"/>
        <rFont val="Times New Roman"/>
        <family val="1"/>
        <charset val="204"/>
      </rPr>
      <t>"Совершенствование социально-экономической политики на территории муниципального образования Алапаевское до 2030 года"</t>
    </r>
  </si>
  <si>
    <t>Подпрограмма "Обеспечение реализации муниципальной программы "Совершенствование социально-экономической политики на территории муниципального образования Алапаевское до 2030 года"</t>
  </si>
  <si>
    <t>Муниципальная программа "Управление финансами муниципального образования Алапаевское до 2027 года"</t>
  </si>
  <si>
    <t>Реализация мероприятий по поэтапному внедрению Всероссийского физкультурно-спортивного комплекса "Готов к труду и обороне" (ГТО) (доля софинансирования местного бюджета)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</si>
  <si>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</si>
  <si>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0240045И00</t>
  </si>
  <si>
    <t>Обустройство мест отдыха населения в Свердловской области</t>
  </si>
  <si>
    <t>03000L5990</t>
  </si>
  <si>
    <t>Подготовка проектов межевания земельных участков и проведение кадастровых работ на условиях софинансирования из федерального бюджета</t>
  </si>
  <si>
    <t>Муниципальная программа «Развитие системы образования и реализация молодежной политики в муниципальном образовании Алапаевское до 2027 года"</t>
  </si>
  <si>
    <t>Подпрограмма "Обеспечение реализации муниципальной программы "Развитие системы образования в муниципальном образовании Алапаевское до 2027 года"</t>
  </si>
  <si>
    <t>Муниципальная программа "Формирование здорового образа жизни населения муниципального образования Алапаевское до 2027 года"</t>
  </si>
  <si>
    <t xml:space="preserve">Муниципальная программа "Формирование здорового образа жизни населения муниципального образования Алапаевское до 2027 года"
</t>
  </si>
  <si>
    <t>Муниципальная программа "Обеспечение рационального и безопасного природопользования на территории муниципального образования Алапаевское до 2027 года"</t>
  </si>
  <si>
    <t>Муниципальная программа "Обеспечение общественной безопасности на территории муниципального образования Алапаевское до 2027 года"</t>
  </si>
  <si>
    <t>Муниципальная программа "Развитие кадровой политики в системе муниципального управления муниципального образования Алапаевское и противодействие коррупции в муниципальном образовании Алапаевское до 2027 года"</t>
  </si>
  <si>
    <t>Муниципальная программа "Профилактика  терроризма, а также минимизация и (или) ликвидация последствий его проявлений в муниципальном образовании Алапаевское до 2027 года"</t>
  </si>
  <si>
    <t>Организация и содержание зон санитарной охраны первого пояса на водозаборных участках</t>
  </si>
  <si>
    <t>Субсидии юридическим лицам (кроме некоммерческих организаций), индивидуальным предпринимателям, физическим лицам</t>
  </si>
  <si>
    <t>0810023050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</si>
  <si>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 (доля софинансирования местного бюджета)</t>
  </si>
  <si>
    <t>02400S5И00</t>
  </si>
  <si>
    <t xml:space="preserve">Подпрограмма "Обеспечение реализации муниципальной программы "Обеспечение общественной безопасности на территории муниципального образования Алапаевское до 2027 года"
</t>
  </si>
  <si>
    <t>Подготовка инвестиционных проектов по развитию газификации в сельской местности</t>
  </si>
  <si>
    <t>Реализация мероприятий "Дорожной карты" по устранению нарушений, указанных в предписаниях органов государственного надзора</t>
  </si>
  <si>
    <t>0240025300</t>
  </si>
  <si>
    <t>на 2026 год</t>
  </si>
  <si>
    <t>Осуществление государственных полномочий Российской Федерации по первичному воинскому учету</t>
  </si>
  <si>
    <t>1200028010</t>
  </si>
  <si>
    <t>1200028020</t>
  </si>
  <si>
    <t>1200028030</t>
  </si>
  <si>
    <t>1200028050</t>
  </si>
  <si>
    <t>Осуществление мероприятий в отношении объектов культурного наследия</t>
  </si>
  <si>
    <t xml:space="preserve"> Субсидии некоммерческим организациям (за исключением государственных (муниципальных) учреждений)</t>
  </si>
  <si>
    <t>7000026010</t>
  </si>
  <si>
    <t>Актуализация схем водоснабжения, водоотведения и теплоснабжения муниципального образования Алапаевское</t>
  </si>
  <si>
    <t>08500S5763</t>
  </si>
  <si>
    <t>Реализация мероприятий по благоустройству сельских территорий (доля софинансирования местного бюджета)</t>
  </si>
  <si>
    <t>Обустройство мест отдыха населения в Свердловской области (доля софинансирования местного бюджета)</t>
  </si>
  <si>
    <t>7000020070</t>
  </si>
  <si>
    <t>Исполнение судебных актов, предусматривающих обращение взыскания на средства местного бюджета по денежным обязательствам к муниципальным учреждениям</t>
  </si>
  <si>
    <t>7000023085</t>
  </si>
  <si>
    <t>840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</si>
  <si>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</si>
  <si>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 xml:space="preserve">Исполнение муниципальных гарантий </t>
  </si>
  <si>
    <t>Муниципальная программа "Формирование современной городской среды на территории муниципального образования Алапаевское на 2018-2030 годы"</t>
  </si>
  <si>
    <t>908</t>
  </si>
  <si>
    <t>Мероприятия по ремонту и приведению зданий и помещений, в которых размещены организации отрасли образования, в соответствие с требованиями надзорных органов</t>
  </si>
  <si>
    <t>160И442И00</t>
  </si>
  <si>
    <t>160И4S2И00</t>
  </si>
  <si>
    <t>Информатизация муниципальных музеев, в том числе приобретение компьютерного оборудования и лицензионного программного обеспечения, подключение музеев к информационно-телекоммуникационной сети "Интернет"</t>
  </si>
  <si>
    <t>доля</t>
  </si>
  <si>
    <t>Организация и проведение мероприятий в сфере молодежной политики</t>
  </si>
  <si>
    <t>0260048600</t>
  </si>
  <si>
    <t>02600S8600</t>
  </si>
  <si>
    <t>Организация и проведение мероприятий в сфере молодежной политики (доля софинансирования местного бюджета)</t>
  </si>
  <si>
    <t>1200048Г00</t>
  </si>
  <si>
    <t>12000S8Г00</t>
  </si>
  <si>
    <t xml:space="preserve">Распределение
бюджетных ассигнований по разделам, подразделам, целевым статьям 
(муниципальным программам муниципального образования Алапаевское 
и непрограммным направлениям деятельности), группам и подгруппам видов расходов
классификации расходов бюджетов на 2025 год
</t>
  </si>
  <si>
    <t xml:space="preserve">Распределение
бюджетных ассигнований по разделам, подразделам, целевым статьям 
(муниципальным программам муниципального образования Алапаевское 
и непрограммным направлениям деятельности), группам и подгруппам видов расходов
классификации расходов бюджетов на 2026 и 2027 годы
</t>
  </si>
  <si>
    <t xml:space="preserve">Ведомственная структура расходов бюджета муниципального образования Алапаевское  на 2025 год </t>
  </si>
  <si>
    <t xml:space="preserve">Ведомственная структура расходов бюджета муниципального образования Алапаевское  
на 2026 и 2027  годы </t>
  </si>
  <si>
    <t>Перечень муниципальных программ, подлежащих реализации в 2025 году</t>
  </si>
  <si>
    <t>Перечень муниципальных программ, подлежащих реализации в 2026 и  2027 годах</t>
  </si>
  <si>
    <t xml:space="preserve"> МБ к 45410</t>
  </si>
  <si>
    <t>Капитальный ремонт гидротехнических сооружений (доля софинансирования местного бюджета)</t>
  </si>
  <si>
    <t>09100S0160</t>
  </si>
  <si>
    <t>ИB130:H144ные закупки товаров, работ и услуг для обеспечения государственных (муниципальных) нужд</t>
  </si>
  <si>
    <t>0240025230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</si>
  <si>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</si>
  <si>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Мероприятия по обеспечению транспортной безопасности объектов дорожного хозяйства</t>
  </si>
  <si>
    <t>Проектирование, 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</t>
  </si>
  <si>
    <t>0630027260</t>
  </si>
  <si>
    <t>Муниципальная программа "Социальная поддержка населения муниципального образования Алапаевское до 2028 года"</t>
  </si>
  <si>
    <t>Подпрограмма "Обеспечение реализации муниципальной программы "Социальная поддержка населения муниципального образования Алапаевское до 2028 года"</t>
  </si>
  <si>
    <t>083И26748S</t>
  </si>
  <si>
    <t>НП "Инфраструктура для жизни"</t>
  </si>
  <si>
    <t xml:space="preserve">Муниципальная программа "Реализация основных направлений муниципальной политики в строительном комплексе муниципального образования Алапаевское до 2030 года" </t>
  </si>
  <si>
    <t>Предоставление социальных выплат гражданам, имеющим трех и более детей, взамен земельного участка, находящегося в муниципальной собственности, предоставляемого в собственность бесплатно</t>
  </si>
  <si>
    <t>1110079040</t>
  </si>
  <si>
    <t>901</t>
  </si>
  <si>
    <t>ОБ</t>
  </si>
  <si>
    <t>МБ</t>
  </si>
  <si>
    <t>Переселение граждан из аварийного жилищного фонда (доля софинансирования местного бюджета)</t>
  </si>
  <si>
    <t>Переселение граждан из аварийного жилищного фонда  (доля софинансирования местного бюджета)</t>
  </si>
  <si>
    <t>Развитие и модернизация объектов коммунальной инфраструктуры теплоснабжения, водоснабжения и водоотведения на территории муниципального образования Алапаевское</t>
  </si>
  <si>
    <t>0810063010</t>
  </si>
  <si>
    <t>Муниципальная программа "Развитие транспортного комплекса  муниципального образования Алапаевское до 2027 года"</t>
  </si>
  <si>
    <t>ДНО</t>
  </si>
  <si>
    <t>Компенсация платы, взимаемой с родителей (законных представителей) за присмотр и уход за детьми с ограниченными возможностями здоровья, осваивающими образовательные программы дошкольного образования в организациях, осуществляющих образовательную деятельность</t>
  </si>
  <si>
    <t>0210025050</t>
  </si>
  <si>
    <t>030009Д812</t>
  </si>
  <si>
    <t>Мероприятия по проведению кадастровых работ в отношении автомобильных дорог общего пользования местного значения и земельных участков, занятых автомобильными дорогами общего пользования местного значения</t>
  </si>
  <si>
    <t>15934 - согл</t>
  </si>
  <si>
    <t>102009Д003</t>
  </si>
  <si>
    <t>102009Д204</t>
  </si>
  <si>
    <t>104009Д406</t>
  </si>
  <si>
    <t>104009Д805</t>
  </si>
  <si>
    <t>Софинансирование 75,0 -музей, 74- библиот.</t>
  </si>
  <si>
    <t>ИБ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</si>
  <si>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</si>
  <si>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1200050810</t>
  </si>
  <si>
    <t>0610027150</t>
  </si>
  <si>
    <t>Реализация мероприятий по формированию здорового образа жизни</t>
  </si>
  <si>
    <t>от __ декабря 2024 №___</t>
  </si>
  <si>
    <t>от __ декабря 2024 № ___</t>
  </si>
  <si>
    <t>от ___ декабря 2024 г. № ___</t>
  </si>
  <si>
    <t>на 2027 год</t>
  </si>
  <si>
    <t>Прочие мероприятия в области гражданской обороны</t>
  </si>
  <si>
    <t>7000022060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</si>
</sst>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0000"/>
    <numFmt numFmtId="166" formatCode="#,##0.0"/>
    <numFmt numFmtId="167" formatCode="#,##0.000"/>
    <numFmt numFmtId="168" formatCode="0.0"/>
    <numFmt numFmtId="169" formatCode="0.00000"/>
  </numFmts>
  <fonts count="47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0"/>
      <color rgb="FF000000"/>
      <name val="Arial CY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Arial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167" fontId="24" fillId="3" borderId="4">
      <alignment horizontal="right" vertical="top" shrinkToFit="1"/>
    </xf>
    <xf numFmtId="167" fontId="24" fillId="4" borderId="4">
      <alignment horizontal="right" vertical="top" shrinkToFit="1"/>
    </xf>
    <xf numFmtId="4" fontId="24" fillId="3" borderId="4">
      <alignment horizontal="right" vertical="top" shrinkToFit="1"/>
    </xf>
    <xf numFmtId="4" fontId="24" fillId="4" borderId="4">
      <alignment horizontal="right" vertical="top" shrinkToFit="1"/>
    </xf>
    <xf numFmtId="4" fontId="24" fillId="4" borderId="4">
      <alignment horizontal="right" vertical="top" shrinkToFit="1"/>
    </xf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5" fillId="11" borderId="5" applyNumberFormat="0" applyAlignment="0" applyProtection="0"/>
    <xf numFmtId="0" fontId="26" fillId="12" borderId="6" applyNumberFormat="0" applyAlignment="0" applyProtection="0"/>
    <xf numFmtId="0" fontId="27" fillId="12" borderId="5" applyNumberFormat="0" applyAlignment="0" applyProtection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30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13" borderId="11" applyNumberFormat="0" applyAlignment="0" applyProtection="0"/>
    <xf numFmtId="0" fontId="33" fillId="0" borderId="0" applyNumberFormat="0" applyFill="0" applyBorder="0" applyAlignment="0" applyProtection="0"/>
    <xf numFmtId="0" fontId="34" fillId="14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5" fillId="15" borderId="0" applyNumberFormat="0" applyBorder="0" applyAlignment="0" applyProtection="0"/>
    <xf numFmtId="0" fontId="36" fillId="0" borderId="0" applyNumberFormat="0" applyFill="0" applyBorder="0" applyAlignment="0" applyProtection="0"/>
    <xf numFmtId="0" fontId="22" fillId="3" borderId="12" applyNumberFormat="0" applyFont="0" applyAlignment="0" applyProtection="0"/>
    <xf numFmtId="0" fontId="22" fillId="3" borderId="12" applyNumberFormat="0" applyFont="0" applyAlignment="0" applyProtection="0"/>
    <xf numFmtId="0" fontId="22" fillId="3" borderId="12" applyNumberFormat="0" applyFont="0" applyAlignment="0" applyProtection="0"/>
    <xf numFmtId="0" fontId="22" fillId="3" borderId="12" applyNumberFormat="0" applyFont="0" applyAlignment="0" applyProtection="0"/>
    <xf numFmtId="0" fontId="22" fillId="3" borderId="12" applyNumberFormat="0" applyFont="0" applyAlignment="0" applyProtection="0"/>
    <xf numFmtId="0" fontId="22" fillId="3" borderId="12" applyNumberFormat="0" applyFont="0" applyAlignment="0" applyProtection="0"/>
    <xf numFmtId="0" fontId="22" fillId="3" borderId="12" applyNumberFormat="0" applyFont="0" applyAlignment="0" applyProtection="0"/>
    <xf numFmtId="0" fontId="37" fillId="0" borderId="13" applyNumberFormat="0" applyFill="0" applyAlignment="0" applyProtection="0"/>
    <xf numFmtId="0" fontId="3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16" borderId="0" applyNumberFormat="0" applyBorder="0" applyAlignment="0" applyProtection="0"/>
  </cellStyleXfs>
  <cellXfs count="186">
    <xf numFmtId="0" fontId="0" fillId="0" borderId="0" xfId="0"/>
    <xf numFmtId="165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65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6" fillId="0" borderId="0" xfId="0" applyFont="1"/>
    <xf numFmtId="0" fontId="5" fillId="0" borderId="0" xfId="0" applyFont="1" applyAlignment="1">
      <alignment vertical="center" wrapText="1"/>
    </xf>
    <xf numFmtId="165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49" fontId="4" fillId="2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5" fillId="0" borderId="0" xfId="0" applyFont="1"/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40" applyNumberFormat="1" applyFont="1" applyBorder="1" applyAlignment="1">
      <alignment horizontal="center" vertical="center"/>
    </xf>
    <xf numFmtId="0" fontId="4" fillId="17" borderId="1" xfId="0" applyFont="1" applyFill="1" applyBorder="1" applyAlignment="1">
      <alignment horizontal="center" vertical="center" wrapText="1"/>
    </xf>
    <xf numFmtId="166" fontId="3" fillId="17" borderId="1" xfId="0" applyNumberFormat="1" applyFont="1" applyFill="1" applyBorder="1"/>
    <xf numFmtId="0" fontId="5" fillId="0" borderId="1" xfId="0" applyFont="1" applyBorder="1" applyAlignment="1">
      <alignment horizontal="center" vertical="center"/>
    </xf>
    <xf numFmtId="49" fontId="4" fillId="17" borderId="1" xfId="0" applyNumberFormat="1" applyFont="1" applyFill="1" applyBorder="1" applyAlignment="1">
      <alignment horizontal="center" vertical="center" wrapText="1"/>
    </xf>
    <xf numFmtId="0" fontId="0" fillId="17" borderId="0" xfId="0" applyFill="1"/>
    <xf numFmtId="0" fontId="0" fillId="0" borderId="0" xfId="0" applyAlignment="1">
      <alignment vertical="center"/>
    </xf>
    <xf numFmtId="166" fontId="0" fillId="0" borderId="0" xfId="0" applyNumberFormat="1"/>
    <xf numFmtId="0" fontId="10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66" fontId="3" fillId="17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66" fontId="14" fillId="17" borderId="2" xfId="0" applyNumberFormat="1" applyFont="1" applyFill="1" applyBorder="1" applyAlignment="1">
      <alignment horizontal="center" vertical="center" wrapText="1"/>
    </xf>
    <xf numFmtId="0" fontId="5" fillId="17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9" fillId="0" borderId="1" xfId="28" applyNumberFormat="1" applyFont="1" applyBorder="1" applyAlignment="1">
      <alignment horizontal="center" vertical="top"/>
    </xf>
    <xf numFmtId="0" fontId="4" fillId="0" borderId="1" xfId="28" applyFont="1" applyBorder="1" applyAlignment="1">
      <alignment horizontal="center" vertical="center" wrapText="1"/>
    </xf>
    <xf numFmtId="0" fontId="4" fillId="17" borderId="1" xfId="0" applyFont="1" applyFill="1" applyBorder="1" applyAlignment="1">
      <alignment horizontal="center" vertical="center" textRotation="90" wrapText="1"/>
    </xf>
    <xf numFmtId="0" fontId="14" fillId="17" borderId="2" xfId="0" applyFont="1" applyFill="1" applyBorder="1" applyAlignment="1">
      <alignment horizontal="center" vertical="center" wrapText="1"/>
    </xf>
    <xf numFmtId="0" fontId="11" fillId="17" borderId="1" xfId="0" applyFont="1" applyFill="1" applyBorder="1" applyAlignment="1">
      <alignment vertical="top" wrapText="1"/>
    </xf>
    <xf numFmtId="0" fontId="15" fillId="17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49" fontId="5" fillId="17" borderId="1" xfId="0" applyNumberFormat="1" applyFont="1" applyFill="1" applyBorder="1" applyAlignment="1">
      <alignment horizontal="center" vertical="center" wrapText="1"/>
    </xf>
    <xf numFmtId="49" fontId="4" fillId="0" borderId="1" xfId="28" applyNumberFormat="1" applyFont="1" applyBorder="1" applyAlignment="1">
      <alignment horizontal="center" vertical="center"/>
    </xf>
    <xf numFmtId="165" fontId="4" fillId="17" borderId="1" xfId="0" applyNumberFormat="1" applyFont="1" applyFill="1" applyBorder="1" applyAlignment="1">
      <alignment horizontal="center" vertical="center" wrapText="1"/>
    </xf>
    <xf numFmtId="165" fontId="5" fillId="17" borderId="1" xfId="0" applyNumberFormat="1" applyFont="1" applyFill="1" applyBorder="1" applyAlignment="1">
      <alignment horizontal="center" vertical="center" wrapText="1"/>
    </xf>
    <xf numFmtId="166" fontId="3" fillId="17" borderId="0" xfId="0" applyNumberFormat="1" applyFont="1" applyFill="1"/>
    <xf numFmtId="0" fontId="12" fillId="0" borderId="1" xfId="0" applyFont="1" applyBorder="1" applyAlignment="1">
      <alignment horizontal="left" vertical="top" wrapText="1"/>
    </xf>
    <xf numFmtId="0" fontId="12" fillId="17" borderId="1" xfId="0" applyFont="1" applyFill="1" applyBorder="1" applyAlignment="1">
      <alignment horizontal="left" vertical="top" wrapText="1"/>
    </xf>
    <xf numFmtId="49" fontId="15" fillId="0" borderId="1" xfId="0" applyNumberFormat="1" applyFont="1" applyBorder="1" applyAlignment="1">
      <alignment horizontal="center" vertical="center" wrapText="1"/>
    </xf>
    <xf numFmtId="49" fontId="4" fillId="0" borderId="1" xfId="41" applyNumberFormat="1" applyFont="1" applyBorder="1" applyAlignment="1">
      <alignment horizontal="center" vertical="center"/>
    </xf>
    <xf numFmtId="49" fontId="5" fillId="0" borderId="1" xfId="41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166" fontId="1" fillId="17" borderId="1" xfId="0" applyNumberFormat="1" applyFont="1" applyFill="1" applyBorder="1"/>
    <xf numFmtId="0" fontId="1" fillId="0" borderId="0" xfId="0" applyFont="1"/>
    <xf numFmtId="166" fontId="0" fillId="0" borderId="0" xfId="0" applyNumberFormat="1" applyAlignment="1">
      <alignment vertical="center"/>
    </xf>
    <xf numFmtId="0" fontId="1" fillId="17" borderId="0" xfId="0" applyFont="1" applyFill="1" applyAlignment="1">
      <alignment horizontal="right"/>
    </xf>
    <xf numFmtId="49" fontId="1" fillId="0" borderId="0" xfId="0" applyNumberFormat="1" applyFont="1"/>
    <xf numFmtId="166" fontId="18" fillId="17" borderId="1" xfId="0" applyNumberFormat="1" applyFont="1" applyFill="1" applyBorder="1" applyAlignment="1">
      <alignment vertical="center"/>
    </xf>
    <xf numFmtId="166" fontId="17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49" fontId="4" fillId="0" borderId="1" xfId="28" applyNumberFormat="1" applyFont="1" applyBorder="1" applyAlignment="1">
      <alignment horizontal="center" vertical="top"/>
    </xf>
    <xf numFmtId="166" fontId="1" fillId="18" borderId="1" xfId="0" applyNumberFormat="1" applyFont="1" applyFill="1" applyBorder="1"/>
    <xf numFmtId="166" fontId="0" fillId="17" borderId="0" xfId="0" applyNumberFormat="1" applyFill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17" borderId="0" xfId="0" applyFont="1" applyFill="1"/>
    <xf numFmtId="0" fontId="5" fillId="0" borderId="0" xfId="0" applyFont="1" applyAlignment="1">
      <alignment horizontal="left"/>
    </xf>
    <xf numFmtId="0" fontId="15" fillId="17" borderId="0" xfId="0" applyFont="1" applyFill="1" applyAlignment="1">
      <alignment horizontal="center"/>
    </xf>
    <xf numFmtId="166" fontId="18" fillId="17" borderId="0" xfId="0" applyNumberFormat="1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166" fontId="5" fillId="0" borderId="0" xfId="0" applyNumberFormat="1" applyFont="1"/>
    <xf numFmtId="166" fontId="3" fillId="0" borderId="1" xfId="0" applyNumberFormat="1" applyFont="1" applyBorder="1"/>
    <xf numFmtId="49" fontId="4" fillId="17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15" fillId="17" borderId="0" xfId="0" applyFont="1" applyFill="1" applyAlignment="1">
      <alignment vertical="top" wrapText="1"/>
    </xf>
    <xf numFmtId="165" fontId="4" fillId="17" borderId="1" xfId="0" applyNumberFormat="1" applyFont="1" applyFill="1" applyBorder="1" applyAlignment="1">
      <alignment horizontal="center" vertical="center"/>
    </xf>
    <xf numFmtId="165" fontId="5" fillId="17" borderId="1" xfId="0" applyNumberFormat="1" applyFont="1" applyFill="1" applyBorder="1" applyAlignment="1">
      <alignment horizontal="center" vertical="center"/>
    </xf>
    <xf numFmtId="49" fontId="4" fillId="17" borderId="1" xfId="28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17" borderId="1" xfId="0" applyFont="1" applyFill="1" applyBorder="1" applyAlignment="1">
      <alignment horizontal="center" vertical="top" wrapText="1"/>
    </xf>
    <xf numFmtId="0" fontId="5" fillId="17" borderId="1" xfId="0" applyFont="1" applyFill="1" applyBorder="1" applyAlignment="1">
      <alignment horizontal="center" vertical="top" wrapText="1"/>
    </xf>
    <xf numFmtId="0" fontId="4" fillId="0" borderId="1" xfId="28" applyFont="1" applyBorder="1" applyAlignment="1">
      <alignment horizontal="center" vertical="top" wrapText="1"/>
    </xf>
    <xf numFmtId="49" fontId="4" fillId="0" borderId="1" xfId="25" applyNumberFormat="1" applyFont="1" applyBorder="1" applyAlignment="1">
      <alignment horizontal="center" vertical="center" wrapText="1"/>
    </xf>
    <xf numFmtId="49" fontId="5" fillId="0" borderId="1" xfId="25" applyNumberFormat="1" applyFont="1" applyBorder="1" applyAlignment="1">
      <alignment horizontal="center" vertical="center" wrapText="1"/>
    </xf>
    <xf numFmtId="49" fontId="4" fillId="17" borderId="1" xfId="25" applyNumberFormat="1" applyFont="1" applyFill="1" applyBorder="1" applyAlignment="1">
      <alignment horizontal="center" vertical="center" wrapText="1"/>
    </xf>
    <xf numFmtId="49" fontId="5" fillId="17" borderId="1" xfId="25" applyNumberFormat="1" applyFont="1" applyFill="1" applyBorder="1" applyAlignment="1">
      <alignment horizontal="center" vertical="center" wrapText="1"/>
    </xf>
    <xf numFmtId="165" fontId="4" fillId="17" borderId="1" xfId="25" applyNumberFormat="1" applyFont="1" applyFill="1" applyBorder="1" applyAlignment="1">
      <alignment horizontal="center" vertical="center" wrapText="1"/>
    </xf>
    <xf numFmtId="165" fontId="5" fillId="17" borderId="1" xfId="25" applyNumberFormat="1" applyFont="1" applyFill="1" applyBorder="1" applyAlignment="1">
      <alignment horizontal="center" vertical="center" wrapText="1"/>
    </xf>
    <xf numFmtId="0" fontId="4" fillId="0" borderId="1" xfId="25" applyFont="1" applyBorder="1" applyAlignment="1">
      <alignment horizontal="center" vertical="top" wrapText="1"/>
    </xf>
    <xf numFmtId="0" fontId="5" fillId="0" borderId="1" xfId="25" applyFont="1" applyBorder="1" applyAlignment="1">
      <alignment horizontal="center" vertical="top" wrapText="1"/>
    </xf>
    <xf numFmtId="0" fontId="4" fillId="17" borderId="1" xfId="25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166" fontId="5" fillId="17" borderId="0" xfId="0" applyNumberFormat="1" applyFont="1" applyFill="1"/>
    <xf numFmtId="0" fontId="4" fillId="0" borderId="1" xfId="0" applyFont="1" applyBorder="1" applyAlignment="1">
      <alignment horizontal="center" vertical="top"/>
    </xf>
    <xf numFmtId="49" fontId="4" fillId="0" borderId="1" xfId="25" applyNumberFormat="1" applyFont="1" applyBorder="1" applyAlignment="1">
      <alignment horizontal="center" vertical="center"/>
    </xf>
    <xf numFmtId="49" fontId="5" fillId="0" borderId="1" xfId="25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wrapText="1"/>
    </xf>
    <xf numFmtId="166" fontId="4" fillId="0" borderId="1" xfId="0" applyNumberFormat="1" applyFont="1" applyBorder="1" applyAlignment="1">
      <alignment horizontal="center" wrapText="1"/>
    </xf>
    <xf numFmtId="166" fontId="4" fillId="0" borderId="1" xfId="0" applyNumberFormat="1" applyFont="1" applyBorder="1" applyAlignment="1">
      <alignment horizontal="center"/>
    </xf>
    <xf numFmtId="166" fontId="4" fillId="17" borderId="1" xfId="0" applyNumberFormat="1" applyFont="1" applyFill="1" applyBorder="1" applyAlignment="1">
      <alignment horizontal="center" wrapText="1"/>
    </xf>
    <xf numFmtId="166" fontId="4" fillId="0" borderId="1" xfId="28" applyNumberFormat="1" applyFont="1" applyBorder="1" applyAlignment="1">
      <alignment horizontal="center" wrapText="1"/>
    </xf>
    <xf numFmtId="0" fontId="4" fillId="0" borderId="1" xfId="0" applyFont="1" applyBorder="1" applyAlignment="1">
      <alignment vertical="center"/>
    </xf>
    <xf numFmtId="168" fontId="1" fillId="0" borderId="1" xfId="0" applyNumberFormat="1" applyFont="1" applyBorder="1"/>
    <xf numFmtId="165" fontId="4" fillId="0" borderId="1" xfId="25" applyNumberFormat="1" applyFont="1" applyBorder="1" applyAlignment="1">
      <alignment horizontal="center" vertical="center" wrapText="1"/>
    </xf>
    <xf numFmtId="165" fontId="5" fillId="0" borderId="1" xfId="25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49" fontId="5" fillId="17" borderId="1" xfId="0" applyNumberFormat="1" applyFont="1" applyFill="1" applyBorder="1" applyAlignment="1">
      <alignment horizontal="center" vertical="center"/>
    </xf>
    <xf numFmtId="169" fontId="0" fillId="0" borderId="0" xfId="0" applyNumberFormat="1"/>
    <xf numFmtId="0" fontId="9" fillId="17" borderId="1" xfId="0" applyFont="1" applyFill="1" applyBorder="1" applyAlignment="1">
      <alignment horizontal="center" vertical="center" wrapText="1"/>
    </xf>
    <xf numFmtId="169" fontId="2" fillId="0" borderId="0" xfId="0" applyNumberFormat="1" applyFont="1"/>
    <xf numFmtId="0" fontId="5" fillId="17" borderId="0" xfId="0" applyFont="1" applyFill="1" applyAlignment="1">
      <alignment vertical="center" wrapText="1"/>
    </xf>
    <xf numFmtId="0" fontId="3" fillId="17" borderId="0" xfId="0" applyFont="1" applyFill="1"/>
    <xf numFmtId="0" fontId="5" fillId="17" borderId="0" xfId="0" applyFont="1" applyFill="1" applyAlignment="1">
      <alignment horizontal="right" vertical="center" wrapText="1"/>
    </xf>
    <xf numFmtId="0" fontId="5" fillId="17" borderId="1" xfId="0" applyFont="1" applyFill="1" applyBorder="1" applyAlignment="1">
      <alignment horizontal="center" vertical="center"/>
    </xf>
    <xf numFmtId="3" fontId="4" fillId="17" borderId="1" xfId="0" applyNumberFormat="1" applyFont="1" applyFill="1" applyBorder="1" applyAlignment="1">
      <alignment horizontal="center"/>
    </xf>
    <xf numFmtId="3" fontId="5" fillId="17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/>
    </xf>
    <xf numFmtId="0" fontId="12" fillId="17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0" fillId="17" borderId="1" xfId="0" applyFont="1" applyFill="1" applyBorder="1" applyAlignment="1">
      <alignment horizontal="center" vertical="center"/>
    </xf>
    <xf numFmtId="166" fontId="40" fillId="17" borderId="1" xfId="0" applyNumberFormat="1" applyFont="1" applyFill="1" applyBorder="1"/>
    <xf numFmtId="166" fontId="41" fillId="17" borderId="1" xfId="0" applyNumberFormat="1" applyFont="1" applyFill="1" applyBorder="1"/>
    <xf numFmtId="166" fontId="41" fillId="18" borderId="1" xfId="0" applyNumberFormat="1" applyFont="1" applyFill="1" applyBorder="1"/>
    <xf numFmtId="166" fontId="40" fillId="17" borderId="1" xfId="0" applyNumberFormat="1" applyFont="1" applyFill="1" applyBorder="1" applyAlignment="1">
      <alignment vertical="center"/>
    </xf>
    <xf numFmtId="166" fontId="40" fillId="0" borderId="1" xfId="0" applyNumberFormat="1" applyFont="1" applyBorder="1"/>
    <xf numFmtId="166" fontId="42" fillId="17" borderId="1" xfId="0" applyNumberFormat="1" applyFont="1" applyFill="1" applyBorder="1" applyAlignment="1">
      <alignment vertical="center"/>
    </xf>
    <xf numFmtId="166" fontId="42" fillId="17" borderId="1" xfId="0" applyNumberFormat="1" applyFont="1" applyFill="1" applyBorder="1"/>
    <xf numFmtId="166" fontId="43" fillId="17" borderId="1" xfId="0" applyNumberFormat="1" applyFont="1" applyFill="1" applyBorder="1"/>
    <xf numFmtId="166" fontId="43" fillId="18" borderId="1" xfId="0" applyNumberFormat="1" applyFont="1" applyFill="1" applyBorder="1"/>
    <xf numFmtId="166" fontId="43" fillId="17" borderId="1" xfId="0" applyNumberFormat="1" applyFont="1" applyFill="1" applyBorder="1" applyAlignment="1">
      <alignment vertical="center"/>
    </xf>
    <xf numFmtId="166" fontId="42" fillId="0" borderId="1" xfId="0" applyNumberFormat="1" applyFont="1" applyBorder="1"/>
    <xf numFmtId="0" fontId="44" fillId="0" borderId="0" xfId="0" applyFont="1" applyAlignment="1">
      <alignment horizontal="right" wrapText="1"/>
    </xf>
    <xf numFmtId="0" fontId="44" fillId="0" borderId="0" xfId="0" applyFont="1" applyAlignment="1">
      <alignment vertical="top" wrapText="1"/>
    </xf>
    <xf numFmtId="0" fontId="44" fillId="0" borderId="0" xfId="0" applyFont="1" applyAlignment="1">
      <alignment horizontal="right" vertical="top" wrapText="1"/>
    </xf>
    <xf numFmtId="0" fontId="46" fillId="0" borderId="0" xfId="0" applyFont="1"/>
    <xf numFmtId="2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166" fontId="11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center" vertical="top" wrapText="1"/>
    </xf>
    <xf numFmtId="0" fontId="44" fillId="0" borderId="0" xfId="0" applyFont="1" applyAlignment="1">
      <alignment horizontal="right" vertical="center" wrapText="1"/>
    </xf>
    <xf numFmtId="0" fontId="44" fillId="0" borderId="0" xfId="0" applyFont="1" applyAlignment="1">
      <alignment horizontal="right"/>
    </xf>
    <xf numFmtId="0" fontId="9" fillId="17" borderId="0" xfId="0" applyFont="1" applyFill="1" applyAlignment="1">
      <alignment horizontal="center" vertical="top" wrapText="1"/>
    </xf>
    <xf numFmtId="0" fontId="4" fillId="17" borderId="2" xfId="0" applyFont="1" applyFill="1" applyBorder="1" applyAlignment="1">
      <alignment horizontal="center" vertical="center" textRotation="90" wrapText="1"/>
    </xf>
    <xf numFmtId="0" fontId="4" fillId="17" borderId="16" xfId="0" applyFont="1" applyFill="1" applyBorder="1" applyAlignment="1">
      <alignment horizontal="center" vertical="center" textRotation="90" wrapText="1"/>
    </xf>
    <xf numFmtId="0" fontId="4" fillId="17" borderId="2" xfId="0" applyFont="1" applyFill="1" applyBorder="1" applyAlignment="1">
      <alignment horizontal="center" vertical="center" wrapText="1"/>
    </xf>
    <xf numFmtId="0" fontId="4" fillId="17" borderId="16" xfId="0" applyFont="1" applyFill="1" applyBorder="1" applyAlignment="1">
      <alignment horizontal="center" vertical="center" wrapText="1"/>
    </xf>
    <xf numFmtId="0" fontId="5" fillId="17" borderId="14" xfId="0" applyFont="1" applyFill="1" applyBorder="1" applyAlignment="1">
      <alignment horizontal="center" vertical="center" wrapText="1"/>
    </xf>
    <xf numFmtId="0" fontId="5" fillId="17" borderId="15" xfId="0" applyFont="1" applyFill="1" applyBorder="1" applyAlignment="1">
      <alignment horizontal="center" vertical="center" wrapText="1"/>
    </xf>
    <xf numFmtId="0" fontId="44" fillId="17" borderId="0" xfId="0" applyFont="1" applyFill="1" applyAlignment="1">
      <alignment horizontal="right"/>
    </xf>
    <xf numFmtId="0" fontId="44" fillId="0" borderId="0" xfId="0" applyFont="1" applyAlignment="1">
      <alignment horizontal="right" wrapText="1"/>
    </xf>
    <xf numFmtId="0" fontId="44" fillId="17" borderId="0" xfId="0" applyFont="1" applyFill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45" fillId="0" borderId="0" xfId="0" applyFont="1" applyAlignment="1">
      <alignment horizontal="right" vertical="center"/>
    </xf>
    <xf numFmtId="0" fontId="13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17" borderId="2" xfId="0" applyFont="1" applyFill="1" applyBorder="1" applyAlignment="1">
      <alignment horizontal="center" vertical="center" wrapText="1"/>
    </xf>
    <xf numFmtId="0" fontId="14" fillId="17" borderId="16" xfId="0" applyFont="1" applyFill="1" applyBorder="1" applyAlignment="1">
      <alignment horizontal="center" vertical="center" wrapText="1"/>
    </xf>
    <xf numFmtId="166" fontId="14" fillId="17" borderId="14" xfId="0" applyNumberFormat="1" applyFont="1" applyFill="1" applyBorder="1" applyAlignment="1">
      <alignment horizontal="center" vertical="center" wrapText="1"/>
    </xf>
    <xf numFmtId="166" fontId="14" fillId="17" borderId="15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/>
    </xf>
  </cellXfs>
  <cellStyles count="49">
    <cellStyle name="st50" xfId="1" xr:uid="{00000000-0005-0000-0000-000000000000}"/>
    <cellStyle name="st51" xfId="2" xr:uid="{00000000-0005-0000-0000-000001000000}"/>
    <cellStyle name="xl40" xfId="3" xr:uid="{00000000-0005-0000-0000-000002000000}"/>
    <cellStyle name="xl63" xfId="4" xr:uid="{00000000-0005-0000-0000-000003000000}"/>
    <cellStyle name="xl64" xfId="5" xr:uid="{00000000-0005-0000-0000-000004000000}"/>
    <cellStyle name="Акцент1" xfId="6" builtinId="29" customBuiltin="1"/>
    <cellStyle name="Акцент2" xfId="7" builtinId="33" customBuiltin="1"/>
    <cellStyle name="Акцент3" xfId="8" builtinId="37" customBuiltin="1"/>
    <cellStyle name="Акцент4" xfId="9" builtinId="41" customBuiltin="1"/>
    <cellStyle name="Акцент5" xfId="10" builtinId="45" customBuiltin="1"/>
    <cellStyle name="Акцент6" xfId="11" builtinId="49" customBuiltin="1"/>
    <cellStyle name="Ввод " xfId="12" builtinId="20" customBuiltin="1"/>
    <cellStyle name="Вывод" xfId="13" builtinId="21" customBuiltin="1"/>
    <cellStyle name="Вычисление" xfId="14" builtinId="22" customBuiltin="1"/>
    <cellStyle name="Заголовок 1" xfId="15" builtinId="16" customBuiltin="1"/>
    <cellStyle name="Заголовок 2" xfId="16" builtinId="17" customBuiltin="1"/>
    <cellStyle name="Заголовок 3" xfId="17" builtinId="18" customBuiltin="1"/>
    <cellStyle name="Заголовок 4" xfId="18" builtinId="19" customBuiltin="1"/>
    <cellStyle name="Итог" xfId="19" builtinId="25" customBuiltin="1"/>
    <cellStyle name="Контрольная ячейка" xfId="20" builtinId="23" customBuiltin="1"/>
    <cellStyle name="Название" xfId="21" builtinId="15" customBuiltin="1"/>
    <cellStyle name="Нейтральный" xfId="22" builtinId="28" customBuiltin="1"/>
    <cellStyle name="Обычный" xfId="0" builtinId="0"/>
    <cellStyle name="Обычный 2" xfId="23" xr:uid="{00000000-0005-0000-0000-000017000000}"/>
    <cellStyle name="Обычный 2 2" xfId="24" xr:uid="{00000000-0005-0000-0000-000018000000}"/>
    <cellStyle name="Обычный 2 2 2" xfId="25" xr:uid="{00000000-0005-0000-0000-000019000000}"/>
    <cellStyle name="Обычный 2 3" xfId="26" xr:uid="{00000000-0005-0000-0000-00001A000000}"/>
    <cellStyle name="Обычный 5" xfId="27" xr:uid="{00000000-0005-0000-0000-00001B000000}"/>
    <cellStyle name="Обычный_Лист1" xfId="28" xr:uid="{00000000-0005-0000-0000-00001C000000}"/>
    <cellStyle name="Плохой" xfId="29" builtinId="27" customBuiltin="1"/>
    <cellStyle name="Пояснение" xfId="30" builtinId="53" customBuiltin="1"/>
    <cellStyle name="Примечание 2" xfId="31" xr:uid="{00000000-0005-0000-0000-000020000000}"/>
    <cellStyle name="Примечание 3" xfId="32" xr:uid="{00000000-0005-0000-0000-000021000000}"/>
    <cellStyle name="Примечание 4" xfId="33" xr:uid="{00000000-0005-0000-0000-000022000000}"/>
    <cellStyle name="Примечание 5" xfId="34" xr:uid="{00000000-0005-0000-0000-000023000000}"/>
    <cellStyle name="Примечание 5 2" xfId="35" xr:uid="{00000000-0005-0000-0000-000024000000}"/>
    <cellStyle name="Примечание 6" xfId="36" xr:uid="{00000000-0005-0000-0000-000025000000}"/>
    <cellStyle name="Примечание 6 2" xfId="37" xr:uid="{00000000-0005-0000-0000-000026000000}"/>
    <cellStyle name="Связанная ячейка" xfId="38" builtinId="24" customBuiltin="1"/>
    <cellStyle name="Текст предупреждения" xfId="39" builtinId="11" customBuiltin="1"/>
    <cellStyle name="Финансовый" xfId="40" builtinId="3"/>
    <cellStyle name="Финансовый 2" xfId="41" xr:uid="{00000000-0005-0000-0000-00002A000000}"/>
    <cellStyle name="Финансовый 2 2" xfId="42" xr:uid="{00000000-0005-0000-0000-00002B000000}"/>
    <cellStyle name="Финансовый 2 2 2" xfId="43" xr:uid="{00000000-0005-0000-0000-00002C000000}"/>
    <cellStyle name="Финансовый 2 3" xfId="44" xr:uid="{00000000-0005-0000-0000-00002D000000}"/>
    <cellStyle name="Финансовый 2 3 2" xfId="45" xr:uid="{00000000-0005-0000-0000-00002E000000}"/>
    <cellStyle name="Финансовый 3" xfId="46" xr:uid="{00000000-0005-0000-0000-00002F000000}"/>
    <cellStyle name="Финансовый 3 2" xfId="47" xr:uid="{00000000-0005-0000-0000-000030000000}"/>
    <cellStyle name="Хороший" xfId="4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610"/>
  <sheetViews>
    <sheetView topLeftCell="A6" zoomScaleNormal="100" workbookViewId="0">
      <selection activeCell="F275" sqref="F275:F589"/>
    </sheetView>
  </sheetViews>
  <sheetFormatPr defaultRowHeight="12.5" x14ac:dyDescent="0.25"/>
  <cols>
    <col min="1" max="1" width="4.54296875" customWidth="1"/>
    <col min="2" max="2" width="9" customWidth="1"/>
    <col min="3" max="3" width="12.54296875" customWidth="1"/>
    <col min="4" max="4" width="9.453125" customWidth="1"/>
    <col min="5" max="5" width="63.81640625" customWidth="1"/>
    <col min="6" max="6" width="15.26953125" style="32" customWidth="1"/>
    <col min="9" max="9" width="10.36328125" bestFit="1" customWidth="1"/>
  </cols>
  <sheetData>
    <row r="1" spans="1:6" ht="14.5" customHeight="1" x14ac:dyDescent="0.25">
      <c r="D1" s="151"/>
      <c r="E1" s="150"/>
      <c r="F1" s="150"/>
    </row>
    <row r="2" spans="1:6" ht="12.75" customHeight="1" x14ac:dyDescent="0.25">
      <c r="A2" s="15"/>
      <c r="B2" s="15"/>
      <c r="C2" s="15"/>
      <c r="D2" s="157" t="s">
        <v>556</v>
      </c>
      <c r="E2" s="157"/>
      <c r="F2" s="157"/>
    </row>
    <row r="3" spans="1:6" ht="12.75" customHeight="1" x14ac:dyDescent="0.25">
      <c r="A3" s="15"/>
      <c r="B3" s="15"/>
      <c r="C3" s="15"/>
      <c r="D3" s="158" t="s">
        <v>35</v>
      </c>
      <c r="E3" s="158"/>
      <c r="F3" s="158"/>
    </row>
    <row r="4" spans="1:6" ht="12.75" customHeight="1" x14ac:dyDescent="0.25">
      <c r="D4" s="158" t="s">
        <v>36</v>
      </c>
      <c r="E4" s="158"/>
      <c r="F4" s="158"/>
    </row>
    <row r="5" spans="1:6" ht="13" x14ac:dyDescent="0.25">
      <c r="A5" s="15"/>
      <c r="B5" s="15"/>
      <c r="C5" s="15"/>
      <c r="D5" s="158" t="s">
        <v>728</v>
      </c>
      <c r="E5" s="158"/>
      <c r="F5" s="158"/>
    </row>
    <row r="6" spans="1:6" ht="78" customHeight="1" x14ac:dyDescent="0.25">
      <c r="A6" s="156" t="s">
        <v>682</v>
      </c>
      <c r="B6" s="156"/>
      <c r="C6" s="156"/>
      <c r="D6" s="156"/>
      <c r="E6" s="156"/>
      <c r="F6" s="156"/>
    </row>
    <row r="7" spans="1:6" ht="13" x14ac:dyDescent="0.3">
      <c r="A7" s="21"/>
      <c r="E7" s="13"/>
      <c r="F7" s="72"/>
    </row>
    <row r="8" spans="1:6" ht="67.5" customHeight="1" x14ac:dyDescent="0.25">
      <c r="A8" s="6" t="s">
        <v>0</v>
      </c>
      <c r="B8" s="6" t="s">
        <v>1</v>
      </c>
      <c r="C8" s="6" t="s">
        <v>2</v>
      </c>
      <c r="D8" s="6" t="s">
        <v>3</v>
      </c>
      <c r="E8" s="5" t="s">
        <v>100</v>
      </c>
      <c r="F8" s="42" t="s">
        <v>39</v>
      </c>
    </row>
    <row r="9" spans="1:6" ht="15" customHeight="1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31" t="s">
        <v>602</v>
      </c>
    </row>
    <row r="10" spans="1:6" ht="18.75" customHeight="1" x14ac:dyDescent="0.35">
      <c r="A10" s="69">
        <v>1</v>
      </c>
      <c r="B10" s="1">
        <v>100</v>
      </c>
      <c r="C10" s="2"/>
      <c r="D10" s="2"/>
      <c r="E10" s="90" t="s">
        <v>4</v>
      </c>
      <c r="F10" s="137">
        <f>F11+F15+F24+F40+F51+F55+F36</f>
        <v>183844.3</v>
      </c>
    </row>
    <row r="11" spans="1:6" ht="29.25" customHeight="1" x14ac:dyDescent="0.35">
      <c r="A11" s="69">
        <v>2</v>
      </c>
      <c r="B11" s="53">
        <v>102</v>
      </c>
      <c r="C11" s="2"/>
      <c r="D11" s="2"/>
      <c r="E11" s="85" t="s">
        <v>68</v>
      </c>
      <c r="F11" s="137">
        <f>F12</f>
        <v>3236.1</v>
      </c>
    </row>
    <row r="12" spans="1:6" ht="16.5" customHeight="1" x14ac:dyDescent="0.35">
      <c r="A12" s="69">
        <v>3</v>
      </c>
      <c r="B12" s="53">
        <v>102</v>
      </c>
      <c r="C12" s="2" t="s">
        <v>189</v>
      </c>
      <c r="D12" s="2"/>
      <c r="E12" s="85" t="s">
        <v>156</v>
      </c>
      <c r="F12" s="137">
        <f>F13</f>
        <v>3236.1</v>
      </c>
    </row>
    <row r="13" spans="1:6" ht="18.75" customHeight="1" x14ac:dyDescent="0.35">
      <c r="A13" s="69">
        <v>4</v>
      </c>
      <c r="B13" s="53">
        <v>102</v>
      </c>
      <c r="C13" s="2" t="s">
        <v>246</v>
      </c>
      <c r="D13" s="2"/>
      <c r="E13" s="85" t="s">
        <v>30</v>
      </c>
      <c r="F13" s="137">
        <f>F14</f>
        <v>3236.1</v>
      </c>
    </row>
    <row r="14" spans="1:6" ht="21" customHeight="1" x14ac:dyDescent="0.35">
      <c r="A14" s="69">
        <v>5</v>
      </c>
      <c r="B14" s="54">
        <v>102</v>
      </c>
      <c r="C14" s="4" t="s">
        <v>246</v>
      </c>
      <c r="D14" s="4" t="s">
        <v>50</v>
      </c>
      <c r="E14" s="91" t="s">
        <v>81</v>
      </c>
      <c r="F14" s="138">
        <v>3236.1</v>
      </c>
    </row>
    <row r="15" spans="1:6" ht="41.15" customHeight="1" x14ac:dyDescent="0.35">
      <c r="A15" s="69">
        <v>6</v>
      </c>
      <c r="B15" s="53">
        <v>103</v>
      </c>
      <c r="C15" s="2"/>
      <c r="D15" s="2"/>
      <c r="E15" s="85" t="s">
        <v>27</v>
      </c>
      <c r="F15" s="137">
        <f>F16</f>
        <v>7154.6</v>
      </c>
    </row>
    <row r="16" spans="1:6" ht="17.25" customHeight="1" x14ac:dyDescent="0.35">
      <c r="A16" s="69">
        <v>7</v>
      </c>
      <c r="B16" s="87">
        <v>103</v>
      </c>
      <c r="C16" s="2" t="s">
        <v>189</v>
      </c>
      <c r="D16" s="2"/>
      <c r="E16" s="85" t="s">
        <v>156</v>
      </c>
      <c r="F16" s="137">
        <f>F19+F17+F22</f>
        <v>7154.6</v>
      </c>
    </row>
    <row r="17" spans="1:6" ht="18.75" customHeight="1" x14ac:dyDescent="0.35">
      <c r="A17" s="69">
        <v>8</v>
      </c>
      <c r="B17" s="87">
        <v>103</v>
      </c>
      <c r="C17" s="4" t="s">
        <v>248</v>
      </c>
      <c r="D17" s="2"/>
      <c r="E17" s="85" t="s">
        <v>108</v>
      </c>
      <c r="F17" s="137">
        <f>F18</f>
        <v>504</v>
      </c>
    </row>
    <row r="18" spans="1:6" ht="26.25" customHeight="1" x14ac:dyDescent="0.35">
      <c r="A18" s="69">
        <v>9</v>
      </c>
      <c r="B18" s="88">
        <v>103</v>
      </c>
      <c r="C18" s="4" t="s">
        <v>248</v>
      </c>
      <c r="D18" s="4" t="s">
        <v>50</v>
      </c>
      <c r="E18" s="91" t="s">
        <v>81</v>
      </c>
      <c r="F18" s="138">
        <v>504</v>
      </c>
    </row>
    <row r="19" spans="1:6" ht="27.75" customHeight="1" x14ac:dyDescent="0.35">
      <c r="A19" s="69">
        <v>10</v>
      </c>
      <c r="B19" s="87">
        <v>103</v>
      </c>
      <c r="C19" s="59" t="s">
        <v>247</v>
      </c>
      <c r="D19" s="10"/>
      <c r="E19" s="85" t="s">
        <v>107</v>
      </c>
      <c r="F19" s="137">
        <f>F20+F21</f>
        <v>3875.7</v>
      </c>
    </row>
    <row r="20" spans="1:6" ht="16.5" customHeight="1" x14ac:dyDescent="0.35">
      <c r="A20" s="69">
        <v>11</v>
      </c>
      <c r="B20" s="88">
        <v>103</v>
      </c>
      <c r="C20" s="60" t="s">
        <v>247</v>
      </c>
      <c r="D20" s="4" t="s">
        <v>50</v>
      </c>
      <c r="E20" s="91" t="s">
        <v>81</v>
      </c>
      <c r="F20" s="138">
        <v>3026.7</v>
      </c>
    </row>
    <row r="21" spans="1:6" ht="27.75" customHeight="1" x14ac:dyDescent="0.35">
      <c r="A21" s="69">
        <v>12</v>
      </c>
      <c r="B21" s="88">
        <v>103</v>
      </c>
      <c r="C21" s="60" t="s">
        <v>247</v>
      </c>
      <c r="D21" s="4">
        <v>240</v>
      </c>
      <c r="E21" s="91" t="s">
        <v>77</v>
      </c>
      <c r="F21" s="138">
        <v>849</v>
      </c>
    </row>
    <row r="22" spans="1:6" s="21" customFormat="1" ht="15.5" x14ac:dyDescent="0.35">
      <c r="A22" s="69">
        <v>13</v>
      </c>
      <c r="B22" s="87">
        <v>103</v>
      </c>
      <c r="C22" s="59" t="s">
        <v>330</v>
      </c>
      <c r="D22" s="2"/>
      <c r="E22" s="85" t="s">
        <v>329</v>
      </c>
      <c r="F22" s="137">
        <f>F23</f>
        <v>2774.9</v>
      </c>
    </row>
    <row r="23" spans="1:6" ht="18" customHeight="1" x14ac:dyDescent="0.35">
      <c r="A23" s="69">
        <v>14</v>
      </c>
      <c r="B23" s="88">
        <v>103</v>
      </c>
      <c r="C23" s="60" t="s">
        <v>330</v>
      </c>
      <c r="D23" s="4" t="s">
        <v>50</v>
      </c>
      <c r="E23" s="91" t="s">
        <v>81</v>
      </c>
      <c r="F23" s="138">
        <v>2774.9</v>
      </c>
    </row>
    <row r="24" spans="1:6" ht="40.5" customHeight="1" x14ac:dyDescent="0.35">
      <c r="A24" s="69">
        <v>15</v>
      </c>
      <c r="B24" s="53">
        <v>104</v>
      </c>
      <c r="C24" s="2"/>
      <c r="D24" s="2"/>
      <c r="E24" s="85" t="s">
        <v>33</v>
      </c>
      <c r="F24" s="137">
        <f>F25</f>
        <v>78844.399999999994</v>
      </c>
    </row>
    <row r="25" spans="1:6" s="21" customFormat="1" ht="39" x14ac:dyDescent="0.35">
      <c r="A25" s="69">
        <v>16</v>
      </c>
      <c r="B25" s="87">
        <v>104</v>
      </c>
      <c r="C25" s="10" t="s">
        <v>249</v>
      </c>
      <c r="D25" s="2"/>
      <c r="E25" s="92" t="s">
        <v>568</v>
      </c>
      <c r="F25" s="137">
        <f>F26</f>
        <v>78844.399999999994</v>
      </c>
    </row>
    <row r="26" spans="1:6" s="21" customFormat="1" ht="43.5" customHeight="1" x14ac:dyDescent="0.35">
      <c r="A26" s="69">
        <v>17</v>
      </c>
      <c r="B26" s="87">
        <v>104</v>
      </c>
      <c r="C26" s="10" t="s">
        <v>250</v>
      </c>
      <c r="D26" s="2"/>
      <c r="E26" s="92" t="s">
        <v>624</v>
      </c>
      <c r="F26" s="137">
        <f>F27+F31+F34</f>
        <v>78844.399999999994</v>
      </c>
    </row>
    <row r="27" spans="1:6" ht="27" customHeight="1" x14ac:dyDescent="0.35">
      <c r="A27" s="69">
        <v>18</v>
      </c>
      <c r="B27" s="53">
        <v>104</v>
      </c>
      <c r="C27" s="2" t="s">
        <v>315</v>
      </c>
      <c r="D27" s="2"/>
      <c r="E27" s="85" t="s">
        <v>109</v>
      </c>
      <c r="F27" s="137">
        <f>F28+F29+F30</f>
        <v>37555</v>
      </c>
    </row>
    <row r="28" spans="1:6" ht="26.25" customHeight="1" x14ac:dyDescent="0.35">
      <c r="A28" s="69">
        <v>19</v>
      </c>
      <c r="B28" s="54">
        <v>104</v>
      </c>
      <c r="C28" s="4" t="s">
        <v>315</v>
      </c>
      <c r="D28" s="4" t="s">
        <v>50</v>
      </c>
      <c r="E28" s="7" t="s">
        <v>81</v>
      </c>
      <c r="F28" s="138">
        <v>37062.6</v>
      </c>
    </row>
    <row r="29" spans="1:6" ht="26" x14ac:dyDescent="0.35">
      <c r="A29" s="69">
        <v>20</v>
      </c>
      <c r="B29" s="54">
        <v>104</v>
      </c>
      <c r="C29" s="4" t="s">
        <v>315</v>
      </c>
      <c r="D29" s="4" t="s">
        <v>78</v>
      </c>
      <c r="E29" s="91" t="s">
        <v>77</v>
      </c>
      <c r="F29" s="138">
        <v>402.4</v>
      </c>
    </row>
    <row r="30" spans="1:6" ht="15.5" x14ac:dyDescent="0.35">
      <c r="A30" s="69">
        <v>21</v>
      </c>
      <c r="B30" s="54">
        <v>104</v>
      </c>
      <c r="C30" s="4" t="s">
        <v>315</v>
      </c>
      <c r="D30" s="4" t="s">
        <v>79</v>
      </c>
      <c r="E30" s="91" t="s">
        <v>80</v>
      </c>
      <c r="F30" s="138">
        <v>90</v>
      </c>
    </row>
    <row r="31" spans="1:6" ht="15.5" x14ac:dyDescent="0.35">
      <c r="A31" s="69">
        <v>22</v>
      </c>
      <c r="B31" s="53">
        <v>104</v>
      </c>
      <c r="C31" s="10" t="s">
        <v>591</v>
      </c>
      <c r="D31" s="2"/>
      <c r="E31" s="85" t="s">
        <v>175</v>
      </c>
      <c r="F31" s="137">
        <f>F32+F33</f>
        <v>40429.4</v>
      </c>
    </row>
    <row r="32" spans="1:6" ht="21.5" customHeight="1" x14ac:dyDescent="0.35">
      <c r="A32" s="69">
        <v>23</v>
      </c>
      <c r="B32" s="54">
        <v>104</v>
      </c>
      <c r="C32" s="4" t="s">
        <v>591</v>
      </c>
      <c r="D32" s="4" t="s">
        <v>50</v>
      </c>
      <c r="E32" s="7" t="s">
        <v>81</v>
      </c>
      <c r="F32" s="138">
        <v>30500</v>
      </c>
    </row>
    <row r="33" spans="1:6" ht="25" customHeight="1" x14ac:dyDescent="0.35">
      <c r="A33" s="69">
        <v>24</v>
      </c>
      <c r="B33" s="54">
        <v>104</v>
      </c>
      <c r="C33" s="4" t="s">
        <v>591</v>
      </c>
      <c r="D33" s="4" t="s">
        <v>78</v>
      </c>
      <c r="E33" s="91" t="s">
        <v>77</v>
      </c>
      <c r="F33" s="138">
        <v>9929.4</v>
      </c>
    </row>
    <row r="34" spans="1:6" ht="26.25" customHeight="1" x14ac:dyDescent="0.35">
      <c r="A34" s="69">
        <v>25</v>
      </c>
      <c r="B34" s="87">
        <v>104</v>
      </c>
      <c r="C34" s="10" t="s">
        <v>592</v>
      </c>
      <c r="D34" s="10"/>
      <c r="E34" s="92" t="s">
        <v>135</v>
      </c>
      <c r="F34" s="137">
        <f>F35</f>
        <v>860</v>
      </c>
    </row>
    <row r="35" spans="1:6" ht="26.25" customHeight="1" x14ac:dyDescent="0.35">
      <c r="A35" s="69">
        <v>26</v>
      </c>
      <c r="B35" s="88">
        <v>104</v>
      </c>
      <c r="C35" s="12" t="s">
        <v>592</v>
      </c>
      <c r="D35" s="4">
        <v>240</v>
      </c>
      <c r="E35" s="91" t="s">
        <v>77</v>
      </c>
      <c r="F35" s="138">
        <v>860</v>
      </c>
    </row>
    <row r="36" spans="1:6" ht="15.5" x14ac:dyDescent="0.35">
      <c r="A36" s="69">
        <v>27</v>
      </c>
      <c r="B36" s="53">
        <v>105</v>
      </c>
      <c r="C36" s="4"/>
      <c r="D36" s="4"/>
      <c r="E36" s="85" t="s">
        <v>341</v>
      </c>
      <c r="F36" s="137">
        <f>F37</f>
        <v>14.6</v>
      </c>
    </row>
    <row r="37" spans="1:6" ht="15.5" x14ac:dyDescent="0.35">
      <c r="A37" s="69">
        <v>28</v>
      </c>
      <c r="B37" s="53">
        <v>105</v>
      </c>
      <c r="C37" s="2" t="s">
        <v>189</v>
      </c>
      <c r="D37" s="4"/>
      <c r="E37" s="85" t="s">
        <v>156</v>
      </c>
      <c r="F37" s="137">
        <f>F38</f>
        <v>14.6</v>
      </c>
    </row>
    <row r="38" spans="1:6" ht="59" customHeight="1" x14ac:dyDescent="0.35">
      <c r="A38" s="69">
        <v>29</v>
      </c>
      <c r="B38" s="53">
        <v>105</v>
      </c>
      <c r="C38" s="2" t="s">
        <v>342</v>
      </c>
      <c r="D38" s="4"/>
      <c r="E38" s="85" t="s">
        <v>606</v>
      </c>
      <c r="F38" s="137">
        <f>F39</f>
        <v>14.6</v>
      </c>
    </row>
    <row r="39" spans="1:6" ht="26.25" customHeight="1" x14ac:dyDescent="0.35">
      <c r="A39" s="69">
        <v>30</v>
      </c>
      <c r="B39" s="54">
        <v>105</v>
      </c>
      <c r="C39" s="4" t="s">
        <v>342</v>
      </c>
      <c r="D39" s="4" t="s">
        <v>78</v>
      </c>
      <c r="E39" s="91" t="s">
        <v>77</v>
      </c>
      <c r="F39" s="139">
        <v>14.6</v>
      </c>
    </row>
    <row r="40" spans="1:6" ht="31.5" customHeight="1" x14ac:dyDescent="0.35">
      <c r="A40" s="69">
        <v>31</v>
      </c>
      <c r="B40" s="53">
        <v>106</v>
      </c>
      <c r="C40" s="2"/>
      <c r="D40" s="2"/>
      <c r="E40" s="85" t="s">
        <v>31</v>
      </c>
      <c r="F40" s="137">
        <f>F41+F45</f>
        <v>25054.2</v>
      </c>
    </row>
    <row r="41" spans="1:6" ht="28" customHeight="1" x14ac:dyDescent="0.35">
      <c r="A41" s="69">
        <v>32</v>
      </c>
      <c r="B41" s="53">
        <v>106</v>
      </c>
      <c r="C41" s="2" t="s">
        <v>252</v>
      </c>
      <c r="D41" s="2"/>
      <c r="E41" s="92" t="s">
        <v>626</v>
      </c>
      <c r="F41" s="137">
        <f>F42</f>
        <v>18689.400000000001</v>
      </c>
    </row>
    <row r="42" spans="1:6" ht="28.5" customHeight="1" x14ac:dyDescent="0.35">
      <c r="A42" s="69">
        <v>33</v>
      </c>
      <c r="B42" s="53">
        <v>106</v>
      </c>
      <c r="C42" s="2" t="s">
        <v>253</v>
      </c>
      <c r="D42" s="2"/>
      <c r="E42" s="85" t="s">
        <v>109</v>
      </c>
      <c r="F42" s="137">
        <f>F43+F44</f>
        <v>18689.400000000001</v>
      </c>
    </row>
    <row r="43" spans="1:6" ht="21" customHeight="1" x14ac:dyDescent="0.35">
      <c r="A43" s="69">
        <v>34</v>
      </c>
      <c r="B43" s="54">
        <v>106</v>
      </c>
      <c r="C43" s="60" t="s">
        <v>253</v>
      </c>
      <c r="D43" s="4" t="s">
        <v>50</v>
      </c>
      <c r="E43" s="7" t="s">
        <v>81</v>
      </c>
      <c r="F43" s="138">
        <v>17900</v>
      </c>
    </row>
    <row r="44" spans="1:6" ht="28.5" customHeight="1" x14ac:dyDescent="0.35">
      <c r="A44" s="69">
        <v>35</v>
      </c>
      <c r="B44" s="54">
        <v>106</v>
      </c>
      <c r="C44" s="60" t="s">
        <v>253</v>
      </c>
      <c r="D44" s="4">
        <v>240</v>
      </c>
      <c r="E44" s="91" t="s">
        <v>77</v>
      </c>
      <c r="F44" s="138">
        <v>789.4</v>
      </c>
    </row>
    <row r="45" spans="1:6" ht="17.25" customHeight="1" x14ac:dyDescent="0.35">
      <c r="A45" s="69">
        <v>36</v>
      </c>
      <c r="B45" s="53">
        <v>106</v>
      </c>
      <c r="C45" s="2" t="s">
        <v>189</v>
      </c>
      <c r="D45" s="2"/>
      <c r="E45" s="85" t="s">
        <v>106</v>
      </c>
      <c r="F45" s="137">
        <f>F46+F48</f>
        <v>6364.8</v>
      </c>
    </row>
    <row r="46" spans="1:6" ht="27" customHeight="1" x14ac:dyDescent="0.35">
      <c r="A46" s="69">
        <v>37</v>
      </c>
      <c r="B46" s="53">
        <v>106</v>
      </c>
      <c r="C46" s="2" t="s">
        <v>255</v>
      </c>
      <c r="D46" s="2"/>
      <c r="E46" s="85" t="s">
        <v>28</v>
      </c>
      <c r="F46" s="137">
        <f>F47</f>
        <v>2130.3000000000002</v>
      </c>
    </row>
    <row r="47" spans="1:6" ht="15.5" x14ac:dyDescent="0.35">
      <c r="A47" s="69">
        <v>38</v>
      </c>
      <c r="B47" s="54">
        <v>106</v>
      </c>
      <c r="C47" s="4" t="s">
        <v>255</v>
      </c>
      <c r="D47" s="4" t="s">
        <v>50</v>
      </c>
      <c r="E47" s="7" t="s">
        <v>81</v>
      </c>
      <c r="F47" s="138">
        <v>2130.3000000000002</v>
      </c>
    </row>
    <row r="48" spans="1:6" ht="27" customHeight="1" x14ac:dyDescent="0.35">
      <c r="A48" s="69">
        <v>39</v>
      </c>
      <c r="B48" s="87">
        <v>106</v>
      </c>
      <c r="C48" s="59" t="s">
        <v>254</v>
      </c>
      <c r="D48" s="10"/>
      <c r="E48" s="85" t="s">
        <v>107</v>
      </c>
      <c r="F48" s="137">
        <f>F49+F50</f>
        <v>4234.5</v>
      </c>
    </row>
    <row r="49" spans="1:6" ht="21" customHeight="1" x14ac:dyDescent="0.35">
      <c r="A49" s="69">
        <v>40</v>
      </c>
      <c r="B49" s="88">
        <v>106</v>
      </c>
      <c r="C49" s="60" t="s">
        <v>254</v>
      </c>
      <c r="D49" s="4" t="s">
        <v>50</v>
      </c>
      <c r="E49" s="7" t="s">
        <v>81</v>
      </c>
      <c r="F49" s="138">
        <v>3726.3</v>
      </c>
    </row>
    <row r="50" spans="1:6" ht="27.75" customHeight="1" x14ac:dyDescent="0.35">
      <c r="A50" s="69">
        <v>41</v>
      </c>
      <c r="B50" s="88">
        <v>106</v>
      </c>
      <c r="C50" s="60" t="s">
        <v>254</v>
      </c>
      <c r="D50" s="4">
        <v>240</v>
      </c>
      <c r="E50" s="91" t="s">
        <v>77</v>
      </c>
      <c r="F50" s="138">
        <v>508.2</v>
      </c>
    </row>
    <row r="51" spans="1:6" ht="19.5" customHeight="1" x14ac:dyDescent="0.35">
      <c r="A51" s="69">
        <v>42</v>
      </c>
      <c r="B51" s="53">
        <v>111</v>
      </c>
      <c r="C51" s="2"/>
      <c r="D51" s="2"/>
      <c r="E51" s="85" t="s">
        <v>5</v>
      </c>
      <c r="F51" s="137">
        <f>F52</f>
        <v>1500</v>
      </c>
    </row>
    <row r="52" spans="1:6" ht="19" customHeight="1" x14ac:dyDescent="0.35">
      <c r="A52" s="69">
        <v>43</v>
      </c>
      <c r="B52" s="53">
        <v>111</v>
      </c>
      <c r="C52" s="2" t="s">
        <v>189</v>
      </c>
      <c r="D52" s="2"/>
      <c r="E52" s="85" t="s">
        <v>156</v>
      </c>
      <c r="F52" s="137">
        <f>F53</f>
        <v>1500</v>
      </c>
    </row>
    <row r="53" spans="1:6" ht="16" customHeight="1" x14ac:dyDescent="0.35">
      <c r="A53" s="69">
        <v>44</v>
      </c>
      <c r="B53" s="53">
        <v>111</v>
      </c>
      <c r="C53" s="2" t="s">
        <v>256</v>
      </c>
      <c r="D53" s="2"/>
      <c r="E53" s="85" t="s">
        <v>6</v>
      </c>
      <c r="F53" s="137">
        <f>F54</f>
        <v>1500</v>
      </c>
    </row>
    <row r="54" spans="1:6" ht="20.5" customHeight="1" x14ac:dyDescent="0.35">
      <c r="A54" s="69">
        <v>45</v>
      </c>
      <c r="B54" s="54">
        <v>111</v>
      </c>
      <c r="C54" s="4" t="s">
        <v>256</v>
      </c>
      <c r="D54" s="4" t="s">
        <v>51</v>
      </c>
      <c r="E54" s="91" t="s">
        <v>52</v>
      </c>
      <c r="F54" s="138">
        <v>1500</v>
      </c>
    </row>
    <row r="55" spans="1:6" ht="15.5" x14ac:dyDescent="0.35">
      <c r="A55" s="69">
        <v>46</v>
      </c>
      <c r="B55" s="53">
        <v>113</v>
      </c>
      <c r="C55" s="2"/>
      <c r="D55" s="2"/>
      <c r="E55" s="85" t="s">
        <v>25</v>
      </c>
      <c r="F55" s="137">
        <f>F56+F63+F85+F59+F71+F76</f>
        <v>68040.399999999994</v>
      </c>
    </row>
    <row r="56" spans="1:6" ht="29.25" customHeight="1" x14ac:dyDescent="0.35">
      <c r="A56" s="69">
        <v>47</v>
      </c>
      <c r="B56" s="53">
        <v>113</v>
      </c>
      <c r="C56" s="2" t="s">
        <v>252</v>
      </c>
      <c r="D56" s="2"/>
      <c r="E56" s="92" t="s">
        <v>626</v>
      </c>
      <c r="F56" s="137">
        <f>F57</f>
        <v>2800</v>
      </c>
    </row>
    <row r="57" spans="1:6" ht="26" customHeight="1" x14ac:dyDescent="0.35">
      <c r="A57" s="69">
        <v>48</v>
      </c>
      <c r="B57" s="53">
        <v>113</v>
      </c>
      <c r="C57" s="2" t="s">
        <v>257</v>
      </c>
      <c r="D57" s="2"/>
      <c r="E57" s="85" t="s">
        <v>417</v>
      </c>
      <c r="F57" s="137">
        <f>F58</f>
        <v>2800</v>
      </c>
    </row>
    <row r="58" spans="1:6" s="20" customFormat="1" ht="17.149999999999999" customHeight="1" x14ac:dyDescent="0.35">
      <c r="A58" s="69">
        <v>49</v>
      </c>
      <c r="B58" s="54">
        <v>113</v>
      </c>
      <c r="C58" s="4" t="s">
        <v>257</v>
      </c>
      <c r="D58" s="51" t="s">
        <v>53</v>
      </c>
      <c r="E58" s="91" t="s">
        <v>54</v>
      </c>
      <c r="F58" s="138">
        <v>2800</v>
      </c>
    </row>
    <row r="59" spans="1:6" ht="43" customHeight="1" x14ac:dyDescent="0.35">
      <c r="A59" s="69">
        <v>50</v>
      </c>
      <c r="B59" s="87">
        <v>113</v>
      </c>
      <c r="C59" s="10" t="s">
        <v>258</v>
      </c>
      <c r="D59" s="10"/>
      <c r="E59" s="92" t="s">
        <v>621</v>
      </c>
      <c r="F59" s="137">
        <f>F60</f>
        <v>12897.9</v>
      </c>
    </row>
    <row r="60" spans="1:6" ht="28.5" customHeight="1" x14ac:dyDescent="0.35">
      <c r="A60" s="69">
        <v>51</v>
      </c>
      <c r="B60" s="1">
        <v>113</v>
      </c>
      <c r="C60" s="2" t="s">
        <v>320</v>
      </c>
      <c r="D60" s="2"/>
      <c r="E60" s="85" t="s">
        <v>109</v>
      </c>
      <c r="F60" s="137">
        <f>F61+F62</f>
        <v>12897.9</v>
      </c>
    </row>
    <row r="61" spans="1:6" ht="23.5" customHeight="1" x14ac:dyDescent="0.35">
      <c r="A61" s="69">
        <v>52</v>
      </c>
      <c r="B61" s="54">
        <v>113</v>
      </c>
      <c r="C61" s="60" t="s">
        <v>320</v>
      </c>
      <c r="D61" s="4" t="s">
        <v>50</v>
      </c>
      <c r="E61" s="91" t="s">
        <v>81</v>
      </c>
      <c r="F61" s="138">
        <v>12531.9</v>
      </c>
    </row>
    <row r="62" spans="1:6" ht="28.5" customHeight="1" x14ac:dyDescent="0.35">
      <c r="A62" s="69">
        <v>53</v>
      </c>
      <c r="B62" s="54">
        <v>113</v>
      </c>
      <c r="C62" s="60" t="s">
        <v>320</v>
      </c>
      <c r="D62" s="4">
        <v>240</v>
      </c>
      <c r="E62" s="91" t="s">
        <v>77</v>
      </c>
      <c r="F62" s="138">
        <v>366</v>
      </c>
    </row>
    <row r="63" spans="1:6" s="21" customFormat="1" ht="39" x14ac:dyDescent="0.35">
      <c r="A63" s="69">
        <v>54</v>
      </c>
      <c r="B63" s="53">
        <v>113</v>
      </c>
      <c r="C63" s="10" t="s">
        <v>249</v>
      </c>
      <c r="D63" s="2"/>
      <c r="E63" s="92" t="s">
        <v>568</v>
      </c>
      <c r="F63" s="137">
        <f>F64</f>
        <v>33079</v>
      </c>
    </row>
    <row r="64" spans="1:6" s="21" customFormat="1" ht="43.5" customHeight="1" x14ac:dyDescent="0.35">
      <c r="A64" s="69">
        <v>55</v>
      </c>
      <c r="B64" s="53">
        <v>113</v>
      </c>
      <c r="C64" s="10" t="s">
        <v>250</v>
      </c>
      <c r="D64" s="2"/>
      <c r="E64" s="92" t="s">
        <v>624</v>
      </c>
      <c r="F64" s="137">
        <f>F65+F69</f>
        <v>33079</v>
      </c>
    </row>
    <row r="65" spans="1:8" s="21" customFormat="1" ht="15.75" customHeight="1" x14ac:dyDescent="0.35">
      <c r="A65" s="69">
        <v>56</v>
      </c>
      <c r="B65" s="53">
        <v>113</v>
      </c>
      <c r="C65" s="82" t="s">
        <v>593</v>
      </c>
      <c r="D65" s="2"/>
      <c r="E65" s="85" t="s">
        <v>182</v>
      </c>
      <c r="F65" s="137">
        <f>F66+F67+F68</f>
        <v>29346.3</v>
      </c>
    </row>
    <row r="66" spans="1:8" s="20" customFormat="1" ht="15" customHeight="1" x14ac:dyDescent="0.35">
      <c r="A66" s="69">
        <v>57</v>
      </c>
      <c r="B66" s="54">
        <v>113</v>
      </c>
      <c r="C66" s="4" t="s">
        <v>593</v>
      </c>
      <c r="D66" s="4" t="s">
        <v>44</v>
      </c>
      <c r="E66" s="91" t="s">
        <v>45</v>
      </c>
      <c r="F66" s="138">
        <v>17972.3</v>
      </c>
    </row>
    <row r="67" spans="1:8" ht="26" x14ac:dyDescent="0.35">
      <c r="A67" s="69">
        <v>58</v>
      </c>
      <c r="B67" s="54">
        <v>113</v>
      </c>
      <c r="C67" s="4" t="s">
        <v>593</v>
      </c>
      <c r="D67" s="4">
        <v>240</v>
      </c>
      <c r="E67" s="91" t="s">
        <v>77</v>
      </c>
      <c r="F67" s="138">
        <v>11314</v>
      </c>
    </row>
    <row r="68" spans="1:8" ht="15" customHeight="1" x14ac:dyDescent="0.35">
      <c r="A68" s="69">
        <v>59</v>
      </c>
      <c r="B68" s="54">
        <v>113</v>
      </c>
      <c r="C68" s="4" t="s">
        <v>593</v>
      </c>
      <c r="D68" s="4" t="s">
        <v>79</v>
      </c>
      <c r="E68" s="91" t="s">
        <v>80</v>
      </c>
      <c r="F68" s="138">
        <v>60</v>
      </c>
    </row>
    <row r="69" spans="1:8" ht="26" x14ac:dyDescent="0.35">
      <c r="A69" s="69">
        <v>60</v>
      </c>
      <c r="B69" s="87">
        <v>113</v>
      </c>
      <c r="C69" s="10" t="s">
        <v>592</v>
      </c>
      <c r="D69" s="10"/>
      <c r="E69" s="92" t="s">
        <v>135</v>
      </c>
      <c r="F69" s="137">
        <f>F70</f>
        <v>3732.7</v>
      </c>
    </row>
    <row r="70" spans="1:8" ht="26" x14ac:dyDescent="0.35">
      <c r="A70" s="69">
        <v>61</v>
      </c>
      <c r="B70" s="88">
        <v>113</v>
      </c>
      <c r="C70" s="12" t="s">
        <v>592</v>
      </c>
      <c r="D70" s="4">
        <v>240</v>
      </c>
      <c r="E70" s="91" t="s">
        <v>77</v>
      </c>
      <c r="F70" s="138">
        <f>1400+2032.7+300</f>
        <v>3732.7</v>
      </c>
      <c r="H70" s="32"/>
    </row>
    <row r="71" spans="1:8" s="21" customFormat="1" ht="56" customHeight="1" x14ac:dyDescent="0.35">
      <c r="A71" s="69">
        <v>62</v>
      </c>
      <c r="B71" s="53">
        <v>113</v>
      </c>
      <c r="C71" s="2" t="s">
        <v>260</v>
      </c>
      <c r="D71" s="2"/>
      <c r="E71" s="92" t="s">
        <v>571</v>
      </c>
      <c r="F71" s="137">
        <f>F72+F74</f>
        <v>745.5</v>
      </c>
    </row>
    <row r="72" spans="1:8" ht="15.5" x14ac:dyDescent="0.35">
      <c r="A72" s="69">
        <v>63</v>
      </c>
      <c r="B72" s="53">
        <v>113</v>
      </c>
      <c r="C72" s="2" t="s">
        <v>324</v>
      </c>
      <c r="D72" s="2"/>
      <c r="E72" s="85" t="s">
        <v>356</v>
      </c>
      <c r="F72" s="137">
        <f>F73</f>
        <v>306.5</v>
      </c>
    </row>
    <row r="73" spans="1:8" ht="28.5" customHeight="1" x14ac:dyDescent="0.35">
      <c r="A73" s="69">
        <v>64</v>
      </c>
      <c r="B73" s="54">
        <v>113</v>
      </c>
      <c r="C73" s="4" t="s">
        <v>324</v>
      </c>
      <c r="D73" s="4" t="s">
        <v>78</v>
      </c>
      <c r="E73" s="91" t="s">
        <v>77</v>
      </c>
      <c r="F73" s="138">
        <v>306.5</v>
      </c>
      <c r="G73" s="32"/>
    </row>
    <row r="74" spans="1:8" ht="53.25" customHeight="1" x14ac:dyDescent="0.35">
      <c r="A74" s="69">
        <v>65</v>
      </c>
      <c r="B74" s="53">
        <v>113</v>
      </c>
      <c r="C74" s="31" t="s">
        <v>187</v>
      </c>
      <c r="D74" s="2"/>
      <c r="E74" s="85" t="s">
        <v>533</v>
      </c>
      <c r="F74" s="137">
        <f>F75</f>
        <v>439</v>
      </c>
    </row>
    <row r="75" spans="1:8" ht="26" x14ac:dyDescent="0.35">
      <c r="A75" s="69">
        <v>66</v>
      </c>
      <c r="B75" s="54">
        <v>113</v>
      </c>
      <c r="C75" s="4" t="s">
        <v>187</v>
      </c>
      <c r="D75" s="4">
        <v>240</v>
      </c>
      <c r="E75" s="91" t="s">
        <v>77</v>
      </c>
      <c r="F75" s="139">
        <v>439</v>
      </c>
    </row>
    <row r="76" spans="1:8" ht="57" customHeight="1" x14ac:dyDescent="0.35">
      <c r="A76" s="69">
        <v>67</v>
      </c>
      <c r="B76" s="53">
        <v>113</v>
      </c>
      <c r="C76" s="31" t="s">
        <v>261</v>
      </c>
      <c r="D76" s="2"/>
      <c r="E76" s="92" t="s">
        <v>639</v>
      </c>
      <c r="F76" s="137">
        <f>F77+F80</f>
        <v>265</v>
      </c>
    </row>
    <row r="77" spans="1:8" ht="26" x14ac:dyDescent="0.35">
      <c r="A77" s="69">
        <v>68</v>
      </c>
      <c r="B77" s="53">
        <v>113</v>
      </c>
      <c r="C77" s="31" t="s">
        <v>262</v>
      </c>
      <c r="D77" s="2"/>
      <c r="E77" s="92" t="s">
        <v>147</v>
      </c>
      <c r="F77" s="137">
        <f>F78</f>
        <v>250</v>
      </c>
    </row>
    <row r="78" spans="1:8" ht="46" customHeight="1" x14ac:dyDescent="0.35">
      <c r="A78" s="69">
        <v>69</v>
      </c>
      <c r="B78" s="53">
        <v>113</v>
      </c>
      <c r="C78" s="31" t="s">
        <v>215</v>
      </c>
      <c r="D78" s="2"/>
      <c r="E78" s="85" t="s">
        <v>180</v>
      </c>
      <c r="F78" s="137">
        <f>F79</f>
        <v>250</v>
      </c>
    </row>
    <row r="79" spans="1:8" ht="26" x14ac:dyDescent="0.35">
      <c r="A79" s="69">
        <v>70</v>
      </c>
      <c r="B79" s="54">
        <v>113</v>
      </c>
      <c r="C79" s="51" t="s">
        <v>215</v>
      </c>
      <c r="D79" s="4">
        <v>240</v>
      </c>
      <c r="E79" s="91" t="s">
        <v>77</v>
      </c>
      <c r="F79" s="138">
        <v>250</v>
      </c>
    </row>
    <row r="80" spans="1:8" s="21" customFormat="1" ht="26" x14ac:dyDescent="0.35">
      <c r="A80" s="69">
        <v>71</v>
      </c>
      <c r="B80" s="53">
        <v>113</v>
      </c>
      <c r="C80" s="31" t="s">
        <v>263</v>
      </c>
      <c r="D80" s="2"/>
      <c r="E80" s="92" t="s">
        <v>149</v>
      </c>
      <c r="F80" s="137">
        <f>F81+F83</f>
        <v>15</v>
      </c>
    </row>
    <row r="81" spans="1:6" s="21" customFormat="1" ht="16.5" customHeight="1" x14ac:dyDescent="0.35">
      <c r="A81" s="69">
        <v>72</v>
      </c>
      <c r="B81" s="53">
        <v>113</v>
      </c>
      <c r="C81" s="31" t="s">
        <v>264</v>
      </c>
      <c r="D81" s="2"/>
      <c r="E81" s="85" t="s">
        <v>148</v>
      </c>
      <c r="F81" s="137">
        <f>F82</f>
        <v>7.5</v>
      </c>
    </row>
    <row r="82" spans="1:6" ht="26" x14ac:dyDescent="0.35">
      <c r="A82" s="69">
        <v>73</v>
      </c>
      <c r="B82" s="54">
        <v>113</v>
      </c>
      <c r="C82" s="51" t="s">
        <v>264</v>
      </c>
      <c r="D82" s="4">
        <v>240</v>
      </c>
      <c r="E82" s="91" t="s">
        <v>77</v>
      </c>
      <c r="F82" s="138">
        <v>7.5</v>
      </c>
    </row>
    <row r="83" spans="1:6" s="21" customFormat="1" ht="20.5" customHeight="1" x14ac:dyDescent="0.35">
      <c r="A83" s="69">
        <v>74</v>
      </c>
      <c r="B83" s="53">
        <v>113</v>
      </c>
      <c r="C83" s="31" t="s">
        <v>265</v>
      </c>
      <c r="D83" s="2"/>
      <c r="E83" s="85" t="s">
        <v>150</v>
      </c>
      <c r="F83" s="137">
        <f>F84</f>
        <v>7.5</v>
      </c>
    </row>
    <row r="84" spans="1:6" ht="26" x14ac:dyDescent="0.35">
      <c r="A84" s="69">
        <v>75</v>
      </c>
      <c r="B84" s="54">
        <v>113</v>
      </c>
      <c r="C84" s="51" t="s">
        <v>265</v>
      </c>
      <c r="D84" s="4">
        <v>240</v>
      </c>
      <c r="E84" s="91" t="s">
        <v>77</v>
      </c>
      <c r="F84" s="138">
        <v>7.5</v>
      </c>
    </row>
    <row r="85" spans="1:6" s="21" customFormat="1" ht="18.75" customHeight="1" x14ac:dyDescent="0.35">
      <c r="A85" s="69">
        <v>76</v>
      </c>
      <c r="B85" s="53">
        <v>113</v>
      </c>
      <c r="C85" s="2" t="s">
        <v>189</v>
      </c>
      <c r="D85" s="2"/>
      <c r="E85" s="85" t="s">
        <v>106</v>
      </c>
      <c r="F85" s="137">
        <f>F94+F96+F92+F90+F88+F86</f>
        <v>18253</v>
      </c>
    </row>
    <row r="86" spans="1:6" s="21" customFormat="1" ht="29" customHeight="1" x14ac:dyDescent="0.35">
      <c r="A86" s="69">
        <v>77</v>
      </c>
      <c r="B86" s="53">
        <v>113</v>
      </c>
      <c r="C86" s="2" t="s">
        <v>553</v>
      </c>
      <c r="D86" s="2"/>
      <c r="E86" s="85" t="s">
        <v>554</v>
      </c>
      <c r="F86" s="137">
        <f>F87</f>
        <v>17496</v>
      </c>
    </row>
    <row r="87" spans="1:6" s="21" customFormat="1" ht="17.5" customHeight="1" x14ac:dyDescent="0.35">
      <c r="A87" s="69">
        <v>78</v>
      </c>
      <c r="B87" s="54">
        <v>113</v>
      </c>
      <c r="C87" s="4" t="s">
        <v>553</v>
      </c>
      <c r="D87" s="4" t="s">
        <v>51</v>
      </c>
      <c r="E87" s="91" t="s">
        <v>52</v>
      </c>
      <c r="F87" s="138">
        <f>2084.9+15411.1</f>
        <v>17496</v>
      </c>
    </row>
    <row r="88" spans="1:6" s="20" customFormat="1" ht="42.5" customHeight="1" x14ac:dyDescent="0.35">
      <c r="A88" s="69">
        <v>79</v>
      </c>
      <c r="B88" s="53">
        <v>113</v>
      </c>
      <c r="C88" s="2" t="s">
        <v>663</v>
      </c>
      <c r="D88" s="4"/>
      <c r="E88" s="85" t="s">
        <v>664</v>
      </c>
      <c r="F88" s="137">
        <f>F89</f>
        <v>200</v>
      </c>
    </row>
    <row r="89" spans="1:6" s="20" customFormat="1" ht="15.5" x14ac:dyDescent="0.35">
      <c r="A89" s="69">
        <v>80</v>
      </c>
      <c r="B89" s="54">
        <v>113</v>
      </c>
      <c r="C89" s="4" t="s">
        <v>663</v>
      </c>
      <c r="D89" s="4" t="s">
        <v>53</v>
      </c>
      <c r="E89" s="91" t="s">
        <v>54</v>
      </c>
      <c r="F89" s="138">
        <v>200</v>
      </c>
    </row>
    <row r="90" spans="1:6" s="21" customFormat="1" ht="45.5" customHeight="1" x14ac:dyDescent="0.35">
      <c r="A90" s="69">
        <v>81</v>
      </c>
      <c r="B90" s="53">
        <v>113</v>
      </c>
      <c r="C90" s="2" t="s">
        <v>266</v>
      </c>
      <c r="D90" s="2"/>
      <c r="E90" s="85" t="s">
        <v>183</v>
      </c>
      <c r="F90" s="137">
        <f>F91</f>
        <v>131</v>
      </c>
    </row>
    <row r="91" spans="1:6" s="21" customFormat="1" ht="17.5" customHeight="1" x14ac:dyDescent="0.35">
      <c r="A91" s="69">
        <v>82</v>
      </c>
      <c r="B91" s="54">
        <v>113</v>
      </c>
      <c r="C91" s="4" t="s">
        <v>266</v>
      </c>
      <c r="D91" s="4" t="s">
        <v>50</v>
      </c>
      <c r="E91" s="91" t="s">
        <v>81</v>
      </c>
      <c r="F91" s="138">
        <v>131</v>
      </c>
    </row>
    <row r="92" spans="1:6" s="20" customFormat="1" ht="26" x14ac:dyDescent="0.35">
      <c r="A92" s="69">
        <v>83</v>
      </c>
      <c r="B92" s="53">
        <v>113</v>
      </c>
      <c r="C92" s="2" t="s">
        <v>370</v>
      </c>
      <c r="D92" s="4"/>
      <c r="E92" s="85" t="s">
        <v>373</v>
      </c>
      <c r="F92" s="137">
        <f>F93</f>
        <v>300</v>
      </c>
    </row>
    <row r="93" spans="1:6" s="20" customFormat="1" ht="26" x14ac:dyDescent="0.35">
      <c r="A93" s="69">
        <v>84</v>
      </c>
      <c r="B93" s="54">
        <v>113</v>
      </c>
      <c r="C93" s="4" t="s">
        <v>370</v>
      </c>
      <c r="D93" s="4" t="s">
        <v>78</v>
      </c>
      <c r="E93" s="91" t="s">
        <v>77</v>
      </c>
      <c r="F93" s="138">
        <v>300</v>
      </c>
    </row>
    <row r="94" spans="1:6" s="21" customFormat="1" ht="57" customHeight="1" x14ac:dyDescent="0.35">
      <c r="A94" s="69">
        <v>85</v>
      </c>
      <c r="B94" s="53">
        <v>113</v>
      </c>
      <c r="C94" s="2" t="s">
        <v>190</v>
      </c>
      <c r="D94" s="2"/>
      <c r="E94" s="85" t="s">
        <v>73</v>
      </c>
      <c r="F94" s="137">
        <f>F95</f>
        <v>0.2</v>
      </c>
    </row>
    <row r="95" spans="1:6" ht="26" x14ac:dyDescent="0.35">
      <c r="A95" s="69">
        <v>86</v>
      </c>
      <c r="B95" s="54">
        <v>113</v>
      </c>
      <c r="C95" s="4" t="s">
        <v>190</v>
      </c>
      <c r="D95" s="4">
        <v>240</v>
      </c>
      <c r="E95" s="91" t="s">
        <v>77</v>
      </c>
      <c r="F95" s="139">
        <v>0.2</v>
      </c>
    </row>
    <row r="96" spans="1:6" s="21" customFormat="1" ht="32" customHeight="1" x14ac:dyDescent="0.35">
      <c r="A96" s="69">
        <v>87</v>
      </c>
      <c r="B96" s="53">
        <v>113</v>
      </c>
      <c r="C96" s="2" t="s">
        <v>191</v>
      </c>
      <c r="D96" s="2"/>
      <c r="E96" s="85" t="s">
        <v>74</v>
      </c>
      <c r="F96" s="137">
        <f>F97</f>
        <v>125.8</v>
      </c>
    </row>
    <row r="97" spans="1:6" ht="29.25" customHeight="1" x14ac:dyDescent="0.35">
      <c r="A97" s="69">
        <v>88</v>
      </c>
      <c r="B97" s="54">
        <v>113</v>
      </c>
      <c r="C97" s="4" t="s">
        <v>191</v>
      </c>
      <c r="D97" s="4">
        <v>240</v>
      </c>
      <c r="E97" s="91" t="s">
        <v>77</v>
      </c>
      <c r="F97" s="139">
        <v>125.8</v>
      </c>
    </row>
    <row r="98" spans="1:6" ht="15.5" x14ac:dyDescent="0.35">
      <c r="A98" s="69">
        <v>89</v>
      </c>
      <c r="B98" s="53">
        <v>200</v>
      </c>
      <c r="C98" s="31"/>
      <c r="D98" s="2"/>
      <c r="E98" s="90" t="s">
        <v>7</v>
      </c>
      <c r="F98" s="137">
        <f>F99</f>
        <v>1808.1</v>
      </c>
    </row>
    <row r="99" spans="1:6" ht="15.5" x14ac:dyDescent="0.35">
      <c r="A99" s="69">
        <v>90</v>
      </c>
      <c r="B99" s="53">
        <v>203</v>
      </c>
      <c r="C99" s="2"/>
      <c r="D99" s="2"/>
      <c r="E99" s="85" t="s">
        <v>8</v>
      </c>
      <c r="F99" s="137">
        <f>F100</f>
        <v>1808.1</v>
      </c>
    </row>
    <row r="100" spans="1:6" ht="17.5" customHeight="1" x14ac:dyDescent="0.35">
      <c r="A100" s="69">
        <v>91</v>
      </c>
      <c r="B100" s="53">
        <v>203</v>
      </c>
      <c r="C100" s="2" t="s">
        <v>189</v>
      </c>
      <c r="D100" s="2"/>
      <c r="E100" s="85" t="s">
        <v>106</v>
      </c>
      <c r="F100" s="137">
        <f>F101</f>
        <v>1808.1</v>
      </c>
    </row>
    <row r="101" spans="1:6" ht="29.25" customHeight="1" x14ac:dyDescent="0.35">
      <c r="A101" s="69">
        <v>92</v>
      </c>
      <c r="B101" s="53">
        <v>203</v>
      </c>
      <c r="C101" s="2" t="s">
        <v>188</v>
      </c>
      <c r="D101" s="2"/>
      <c r="E101" s="85" t="s">
        <v>651</v>
      </c>
      <c r="F101" s="137">
        <f>F102</f>
        <v>1808.1</v>
      </c>
    </row>
    <row r="102" spans="1:6" ht="19.5" customHeight="1" x14ac:dyDescent="0.35">
      <c r="A102" s="69">
        <v>93</v>
      </c>
      <c r="B102" s="54">
        <v>203</v>
      </c>
      <c r="C102" s="4" t="s">
        <v>188</v>
      </c>
      <c r="D102" s="4" t="s">
        <v>50</v>
      </c>
      <c r="E102" s="91" t="s">
        <v>81</v>
      </c>
      <c r="F102" s="139">
        <v>1808.1</v>
      </c>
    </row>
    <row r="103" spans="1:6" ht="30" customHeight="1" x14ac:dyDescent="0.35">
      <c r="A103" s="69">
        <v>94</v>
      </c>
      <c r="B103" s="53">
        <v>300</v>
      </c>
      <c r="C103" s="2"/>
      <c r="D103" s="2"/>
      <c r="E103" s="90" t="s">
        <v>9</v>
      </c>
      <c r="F103" s="137">
        <f>F104+F131</f>
        <v>18623</v>
      </c>
    </row>
    <row r="104" spans="1:6" ht="27.65" customHeight="1" x14ac:dyDescent="0.35">
      <c r="A104" s="69">
        <v>95</v>
      </c>
      <c r="B104" s="53">
        <v>310</v>
      </c>
      <c r="C104" s="2"/>
      <c r="D104" s="2"/>
      <c r="E104" s="85" t="s">
        <v>497</v>
      </c>
      <c r="F104" s="137">
        <f>F105+F128</f>
        <v>17986</v>
      </c>
    </row>
    <row r="105" spans="1:6" ht="31.5" customHeight="1" x14ac:dyDescent="0.35">
      <c r="A105" s="69">
        <v>96</v>
      </c>
      <c r="B105" s="53">
        <v>310</v>
      </c>
      <c r="C105" s="2" t="s">
        <v>221</v>
      </c>
      <c r="D105" s="2"/>
      <c r="E105" s="92" t="s">
        <v>638</v>
      </c>
      <c r="F105" s="137">
        <f>F113+F106+F124</f>
        <v>17600</v>
      </c>
    </row>
    <row r="106" spans="1:6" ht="48.5" customHeight="1" x14ac:dyDescent="0.35">
      <c r="A106" s="69">
        <v>97</v>
      </c>
      <c r="B106" s="53">
        <v>310</v>
      </c>
      <c r="C106" s="2" t="s">
        <v>219</v>
      </c>
      <c r="D106" s="2"/>
      <c r="E106" s="92" t="s">
        <v>159</v>
      </c>
      <c r="F106" s="137">
        <f>F107+F111+F109</f>
        <v>666</v>
      </c>
    </row>
    <row r="107" spans="1:6" ht="28.5" customHeight="1" x14ac:dyDescent="0.35">
      <c r="A107" s="69">
        <v>98</v>
      </c>
      <c r="B107" s="53">
        <v>310</v>
      </c>
      <c r="C107" s="31" t="s">
        <v>218</v>
      </c>
      <c r="D107" s="31"/>
      <c r="E107" s="85" t="s">
        <v>176</v>
      </c>
      <c r="F107" s="137">
        <f>F108</f>
        <v>192</v>
      </c>
    </row>
    <row r="108" spans="1:6" ht="26" x14ac:dyDescent="0.35">
      <c r="A108" s="69">
        <v>99</v>
      </c>
      <c r="B108" s="54">
        <v>310</v>
      </c>
      <c r="C108" s="51" t="s">
        <v>218</v>
      </c>
      <c r="D108" s="4">
        <v>240</v>
      </c>
      <c r="E108" s="91" t="s">
        <v>77</v>
      </c>
      <c r="F108" s="138">
        <v>192</v>
      </c>
    </row>
    <row r="109" spans="1:6" ht="44" customHeight="1" x14ac:dyDescent="0.35">
      <c r="A109" s="69">
        <v>100</v>
      </c>
      <c r="B109" s="53">
        <v>310</v>
      </c>
      <c r="C109" s="2" t="s">
        <v>220</v>
      </c>
      <c r="D109" s="2"/>
      <c r="E109" s="85" t="s">
        <v>160</v>
      </c>
      <c r="F109" s="137">
        <f>F110</f>
        <v>468</v>
      </c>
    </row>
    <row r="110" spans="1:6" ht="26" x14ac:dyDescent="0.35">
      <c r="A110" s="69">
        <v>101</v>
      </c>
      <c r="B110" s="54">
        <v>310</v>
      </c>
      <c r="C110" s="4" t="s">
        <v>220</v>
      </c>
      <c r="D110" s="4">
        <v>240</v>
      </c>
      <c r="E110" s="91" t="s">
        <v>77</v>
      </c>
      <c r="F110" s="138">
        <v>468</v>
      </c>
    </row>
    <row r="111" spans="1:6" ht="39" x14ac:dyDescent="0.35">
      <c r="A111" s="69">
        <v>102</v>
      </c>
      <c r="B111" s="53">
        <v>310</v>
      </c>
      <c r="C111" s="2" t="s">
        <v>494</v>
      </c>
      <c r="D111" s="2"/>
      <c r="E111" s="85" t="s">
        <v>498</v>
      </c>
      <c r="F111" s="137">
        <f>F112</f>
        <v>6</v>
      </c>
    </row>
    <row r="112" spans="1:6" ht="26" x14ac:dyDescent="0.35">
      <c r="A112" s="69">
        <v>103</v>
      </c>
      <c r="B112" s="54">
        <v>310</v>
      </c>
      <c r="C112" s="4" t="s">
        <v>494</v>
      </c>
      <c r="D112" s="4" t="s">
        <v>78</v>
      </c>
      <c r="E112" s="91" t="s">
        <v>77</v>
      </c>
      <c r="F112" s="138">
        <v>6</v>
      </c>
    </row>
    <row r="113" spans="1:6" ht="26" x14ac:dyDescent="0.35">
      <c r="A113" s="69">
        <v>104</v>
      </c>
      <c r="B113" s="53">
        <v>310</v>
      </c>
      <c r="C113" s="2" t="s">
        <v>224</v>
      </c>
      <c r="D113" s="2"/>
      <c r="E113" s="92" t="s">
        <v>161</v>
      </c>
      <c r="F113" s="137">
        <f>F114+F116+F120+F122+F118</f>
        <v>6870</v>
      </c>
    </row>
    <row r="114" spans="1:6" s="21" customFormat="1" ht="26" x14ac:dyDescent="0.35">
      <c r="A114" s="69">
        <v>105</v>
      </c>
      <c r="B114" s="53">
        <v>310</v>
      </c>
      <c r="C114" s="2" t="s">
        <v>225</v>
      </c>
      <c r="D114" s="2"/>
      <c r="E114" s="85" t="s">
        <v>162</v>
      </c>
      <c r="F114" s="137">
        <f>F115</f>
        <v>3683</v>
      </c>
    </row>
    <row r="115" spans="1:6" ht="24.75" customHeight="1" x14ac:dyDescent="0.35">
      <c r="A115" s="69">
        <v>106</v>
      </c>
      <c r="B115" s="54">
        <v>310</v>
      </c>
      <c r="C115" s="4" t="s">
        <v>225</v>
      </c>
      <c r="D115" s="4">
        <v>240</v>
      </c>
      <c r="E115" s="91" t="s">
        <v>77</v>
      </c>
      <c r="F115" s="138">
        <v>3683</v>
      </c>
    </row>
    <row r="116" spans="1:6" s="21" customFormat="1" ht="27" customHeight="1" x14ac:dyDescent="0.35">
      <c r="A116" s="69">
        <v>107</v>
      </c>
      <c r="B116" s="53">
        <v>310</v>
      </c>
      <c r="C116" s="2" t="s">
        <v>226</v>
      </c>
      <c r="D116" s="2"/>
      <c r="E116" s="85" t="s">
        <v>177</v>
      </c>
      <c r="F116" s="137">
        <f>F117</f>
        <v>1601</v>
      </c>
    </row>
    <row r="117" spans="1:6" ht="28.5" customHeight="1" x14ac:dyDescent="0.35">
      <c r="A117" s="69">
        <v>108</v>
      </c>
      <c r="B117" s="54">
        <v>310</v>
      </c>
      <c r="C117" s="4" t="s">
        <v>226</v>
      </c>
      <c r="D117" s="4">
        <v>240</v>
      </c>
      <c r="E117" s="91" t="s">
        <v>77</v>
      </c>
      <c r="F117" s="138">
        <v>1601</v>
      </c>
    </row>
    <row r="118" spans="1:6" s="21" customFormat="1" ht="29.25" customHeight="1" x14ac:dyDescent="0.35">
      <c r="A118" s="69">
        <v>109</v>
      </c>
      <c r="B118" s="53">
        <v>310</v>
      </c>
      <c r="C118" s="2" t="s">
        <v>335</v>
      </c>
      <c r="D118" s="2"/>
      <c r="E118" s="85" t="s">
        <v>336</v>
      </c>
      <c r="F118" s="137">
        <f>F119</f>
        <v>364</v>
      </c>
    </row>
    <row r="119" spans="1:6" ht="26" x14ac:dyDescent="0.35">
      <c r="A119" s="69">
        <v>110</v>
      </c>
      <c r="B119" s="54">
        <v>310</v>
      </c>
      <c r="C119" s="4" t="s">
        <v>335</v>
      </c>
      <c r="D119" s="4" t="s">
        <v>72</v>
      </c>
      <c r="E119" s="91" t="s">
        <v>603</v>
      </c>
      <c r="F119" s="138">
        <v>364</v>
      </c>
    </row>
    <row r="120" spans="1:6" s="21" customFormat="1" ht="26" x14ac:dyDescent="0.35">
      <c r="A120" s="69">
        <v>111</v>
      </c>
      <c r="B120" s="53">
        <v>310</v>
      </c>
      <c r="C120" s="2" t="s">
        <v>228</v>
      </c>
      <c r="D120" s="2"/>
      <c r="E120" s="85" t="s">
        <v>216</v>
      </c>
      <c r="F120" s="137">
        <f>F121</f>
        <v>36</v>
      </c>
    </row>
    <row r="121" spans="1:6" ht="26" x14ac:dyDescent="0.35">
      <c r="A121" s="69">
        <v>112</v>
      </c>
      <c r="B121" s="54">
        <v>310</v>
      </c>
      <c r="C121" s="51" t="s">
        <v>228</v>
      </c>
      <c r="D121" s="51" t="s">
        <v>72</v>
      </c>
      <c r="E121" s="91" t="s">
        <v>603</v>
      </c>
      <c r="F121" s="138">
        <v>36</v>
      </c>
    </row>
    <row r="122" spans="1:6" s="21" customFormat="1" ht="42" customHeight="1" x14ac:dyDescent="0.35">
      <c r="A122" s="69">
        <v>113</v>
      </c>
      <c r="B122" s="53">
        <v>310</v>
      </c>
      <c r="C122" s="2" t="s">
        <v>227</v>
      </c>
      <c r="D122" s="2"/>
      <c r="E122" s="85" t="s">
        <v>217</v>
      </c>
      <c r="F122" s="137">
        <f>F123</f>
        <v>1186</v>
      </c>
    </row>
    <row r="123" spans="1:6" ht="24.75" customHeight="1" x14ac:dyDescent="0.35">
      <c r="A123" s="69">
        <v>114</v>
      </c>
      <c r="B123" s="54">
        <v>310</v>
      </c>
      <c r="C123" s="4" t="s">
        <v>227</v>
      </c>
      <c r="D123" s="4">
        <v>240</v>
      </c>
      <c r="E123" s="91" t="s">
        <v>77</v>
      </c>
      <c r="F123" s="138">
        <v>1186</v>
      </c>
    </row>
    <row r="124" spans="1:6" ht="51" customHeight="1" x14ac:dyDescent="0.35">
      <c r="A124" s="69">
        <v>115</v>
      </c>
      <c r="B124" s="53">
        <v>310</v>
      </c>
      <c r="C124" s="2" t="s">
        <v>222</v>
      </c>
      <c r="D124" s="2"/>
      <c r="E124" s="92" t="s">
        <v>646</v>
      </c>
      <c r="F124" s="137">
        <f>F125</f>
        <v>10064</v>
      </c>
    </row>
    <row r="125" spans="1:6" ht="24.75" customHeight="1" x14ac:dyDescent="0.35">
      <c r="A125" s="69">
        <v>116</v>
      </c>
      <c r="B125" s="53">
        <v>310</v>
      </c>
      <c r="C125" s="2" t="s">
        <v>223</v>
      </c>
      <c r="D125" s="2"/>
      <c r="E125" s="85" t="s">
        <v>165</v>
      </c>
      <c r="F125" s="137">
        <f>F126+F127</f>
        <v>10064</v>
      </c>
    </row>
    <row r="126" spans="1:6" ht="15" customHeight="1" x14ac:dyDescent="0.35">
      <c r="A126" s="69">
        <v>117</v>
      </c>
      <c r="B126" s="54">
        <v>310</v>
      </c>
      <c r="C126" s="4" t="s">
        <v>223</v>
      </c>
      <c r="D126" s="4" t="s">
        <v>44</v>
      </c>
      <c r="E126" s="91" t="s">
        <v>45</v>
      </c>
      <c r="F126" s="138">
        <v>9397.2000000000007</v>
      </c>
    </row>
    <row r="127" spans="1:6" ht="24.75" customHeight="1" x14ac:dyDescent="0.35">
      <c r="A127" s="69">
        <v>118</v>
      </c>
      <c r="B127" s="54">
        <v>310</v>
      </c>
      <c r="C127" s="4" t="s">
        <v>223</v>
      </c>
      <c r="D127" s="4">
        <v>240</v>
      </c>
      <c r="E127" s="91" t="s">
        <v>77</v>
      </c>
      <c r="F127" s="138">
        <v>666.8</v>
      </c>
    </row>
    <row r="128" spans="1:6" ht="16" customHeight="1" x14ac:dyDescent="0.35">
      <c r="A128" s="69">
        <v>119</v>
      </c>
      <c r="B128" s="53">
        <v>310</v>
      </c>
      <c r="C128" s="2" t="s">
        <v>189</v>
      </c>
      <c r="D128" s="2"/>
      <c r="E128" s="85" t="s">
        <v>106</v>
      </c>
      <c r="F128" s="137">
        <f>F129</f>
        <v>386</v>
      </c>
    </row>
    <row r="129" spans="1:6" ht="15.5" x14ac:dyDescent="0.35">
      <c r="A129" s="69">
        <v>120</v>
      </c>
      <c r="B129" s="53">
        <v>310</v>
      </c>
      <c r="C129" s="2" t="s">
        <v>733</v>
      </c>
      <c r="D129" s="2"/>
      <c r="E129" s="85" t="s">
        <v>732</v>
      </c>
      <c r="F129" s="137">
        <f>F130</f>
        <v>386</v>
      </c>
    </row>
    <row r="130" spans="1:6" ht="26" x14ac:dyDescent="0.35">
      <c r="A130" s="69">
        <v>121</v>
      </c>
      <c r="B130" s="54">
        <v>310</v>
      </c>
      <c r="C130" s="4" t="s">
        <v>733</v>
      </c>
      <c r="D130" s="4" t="s">
        <v>78</v>
      </c>
      <c r="E130" s="91" t="s">
        <v>77</v>
      </c>
      <c r="F130" s="138">
        <v>386</v>
      </c>
    </row>
    <row r="131" spans="1:6" ht="25.5" customHeight="1" x14ac:dyDescent="0.35">
      <c r="A131" s="69">
        <v>122</v>
      </c>
      <c r="B131" s="53">
        <v>314</v>
      </c>
      <c r="C131" s="2"/>
      <c r="D131" s="2"/>
      <c r="E131" s="85" t="s">
        <v>10</v>
      </c>
      <c r="F131" s="137">
        <f>F132+F136</f>
        <v>637</v>
      </c>
    </row>
    <row r="132" spans="1:6" ht="26" x14ac:dyDescent="0.35">
      <c r="A132" s="69">
        <v>123</v>
      </c>
      <c r="B132" s="53">
        <v>314</v>
      </c>
      <c r="C132" s="2" t="s">
        <v>221</v>
      </c>
      <c r="D132" s="2"/>
      <c r="E132" s="92" t="s">
        <v>638</v>
      </c>
      <c r="F132" s="137">
        <f>F133</f>
        <v>281</v>
      </c>
    </row>
    <row r="133" spans="1:6" ht="57" customHeight="1" x14ac:dyDescent="0.35">
      <c r="A133" s="69">
        <v>124</v>
      </c>
      <c r="B133" s="53">
        <v>314</v>
      </c>
      <c r="C133" s="2" t="s">
        <v>231</v>
      </c>
      <c r="D133" s="2"/>
      <c r="E133" s="92" t="s">
        <v>164</v>
      </c>
      <c r="F133" s="137">
        <f>F134</f>
        <v>281</v>
      </c>
    </row>
    <row r="134" spans="1:6" ht="26" x14ac:dyDescent="0.35">
      <c r="A134" s="69">
        <v>125</v>
      </c>
      <c r="B134" s="53">
        <v>314</v>
      </c>
      <c r="C134" s="2" t="s">
        <v>230</v>
      </c>
      <c r="D134" s="2"/>
      <c r="E134" s="85" t="s">
        <v>229</v>
      </c>
      <c r="F134" s="137">
        <f>F135</f>
        <v>281</v>
      </c>
    </row>
    <row r="135" spans="1:6" ht="26" x14ac:dyDescent="0.35">
      <c r="A135" s="69">
        <v>126</v>
      </c>
      <c r="B135" s="54">
        <v>314</v>
      </c>
      <c r="C135" s="4" t="s">
        <v>230</v>
      </c>
      <c r="D135" s="51" t="s">
        <v>72</v>
      </c>
      <c r="E135" s="91" t="s">
        <v>603</v>
      </c>
      <c r="F135" s="138">
        <v>281</v>
      </c>
    </row>
    <row r="136" spans="1:6" ht="49" customHeight="1" x14ac:dyDescent="0.35">
      <c r="A136" s="69">
        <v>127</v>
      </c>
      <c r="B136" s="53">
        <v>314</v>
      </c>
      <c r="C136" s="2" t="s">
        <v>440</v>
      </c>
      <c r="D136" s="2"/>
      <c r="E136" s="92" t="s">
        <v>640</v>
      </c>
      <c r="F136" s="137">
        <f>F137</f>
        <v>356</v>
      </c>
    </row>
    <row r="137" spans="1:6" s="21" customFormat="1" ht="41" customHeight="1" x14ac:dyDescent="0.35">
      <c r="A137" s="69">
        <v>128</v>
      </c>
      <c r="B137" s="53">
        <v>314</v>
      </c>
      <c r="C137" s="2" t="s">
        <v>455</v>
      </c>
      <c r="D137" s="2"/>
      <c r="E137" s="85" t="s">
        <v>456</v>
      </c>
      <c r="F137" s="137">
        <f>F138</f>
        <v>356</v>
      </c>
    </row>
    <row r="138" spans="1:6" ht="26" x14ac:dyDescent="0.35">
      <c r="A138" s="69">
        <v>129</v>
      </c>
      <c r="B138" s="54">
        <v>314</v>
      </c>
      <c r="C138" s="4" t="s">
        <v>455</v>
      </c>
      <c r="D138" s="4">
        <v>240</v>
      </c>
      <c r="E138" s="91" t="s">
        <v>77</v>
      </c>
      <c r="F138" s="138">
        <v>356</v>
      </c>
    </row>
    <row r="139" spans="1:6" ht="15.75" customHeight="1" x14ac:dyDescent="0.35">
      <c r="A139" s="69">
        <v>130</v>
      </c>
      <c r="B139" s="53">
        <v>400</v>
      </c>
      <c r="C139" s="2"/>
      <c r="D139" s="2"/>
      <c r="E139" s="90" t="s">
        <v>11</v>
      </c>
      <c r="F139" s="137">
        <f>F140+F162+F170+F185+F151+F158</f>
        <v>208984.3</v>
      </c>
    </row>
    <row r="140" spans="1:6" ht="15.75" customHeight="1" x14ac:dyDescent="0.35">
      <c r="A140" s="69">
        <v>131</v>
      </c>
      <c r="B140" s="53">
        <v>405</v>
      </c>
      <c r="C140" s="2"/>
      <c r="D140" s="2"/>
      <c r="E140" s="85" t="s">
        <v>185</v>
      </c>
      <c r="F140" s="137">
        <f>F144+F141</f>
        <v>929.5</v>
      </c>
    </row>
    <row r="141" spans="1:6" ht="39" x14ac:dyDescent="0.35">
      <c r="A141" s="69">
        <v>132</v>
      </c>
      <c r="B141" s="53">
        <v>405</v>
      </c>
      <c r="C141" s="10" t="s">
        <v>258</v>
      </c>
      <c r="D141" s="10"/>
      <c r="E141" s="92" t="s">
        <v>621</v>
      </c>
      <c r="F141" s="137">
        <f>F142</f>
        <v>1</v>
      </c>
    </row>
    <row r="142" spans="1:6" ht="39" x14ac:dyDescent="0.35">
      <c r="A142" s="69">
        <v>133</v>
      </c>
      <c r="B142" s="53">
        <v>405</v>
      </c>
      <c r="C142" s="2" t="s">
        <v>631</v>
      </c>
      <c r="D142" s="2"/>
      <c r="E142" s="92" t="s">
        <v>632</v>
      </c>
      <c r="F142" s="137">
        <f>F143</f>
        <v>1</v>
      </c>
    </row>
    <row r="143" spans="1:6" ht="26" x14ac:dyDescent="0.35">
      <c r="A143" s="69">
        <v>134</v>
      </c>
      <c r="B143" s="54">
        <v>405</v>
      </c>
      <c r="C143" s="4" t="s">
        <v>631</v>
      </c>
      <c r="D143" s="4">
        <v>240</v>
      </c>
      <c r="E143" s="91" t="s">
        <v>77</v>
      </c>
      <c r="F143" s="138">
        <v>1</v>
      </c>
    </row>
    <row r="144" spans="1:6" ht="15.75" customHeight="1" x14ac:dyDescent="0.35">
      <c r="A144" s="69">
        <v>135</v>
      </c>
      <c r="B144" s="53">
        <v>405</v>
      </c>
      <c r="C144" s="2" t="s">
        <v>189</v>
      </c>
      <c r="D144" s="2"/>
      <c r="E144" s="85" t="s">
        <v>156</v>
      </c>
      <c r="F144" s="137">
        <f>F147+F145+F149</f>
        <v>928.5</v>
      </c>
    </row>
    <row r="145" spans="1:6" s="75" customFormat="1" ht="14.5" customHeight="1" x14ac:dyDescent="0.35">
      <c r="A145" s="69">
        <v>136</v>
      </c>
      <c r="B145" s="53">
        <v>405</v>
      </c>
      <c r="C145" s="31" t="s">
        <v>347</v>
      </c>
      <c r="D145" s="31"/>
      <c r="E145" s="85" t="s">
        <v>348</v>
      </c>
      <c r="F145" s="137">
        <f>F146</f>
        <v>88</v>
      </c>
    </row>
    <row r="146" spans="1:6" s="75" customFormat="1" ht="26" x14ac:dyDescent="0.35">
      <c r="A146" s="69">
        <v>137</v>
      </c>
      <c r="B146" s="54">
        <v>405</v>
      </c>
      <c r="C146" s="51" t="s">
        <v>347</v>
      </c>
      <c r="D146" s="4">
        <v>240</v>
      </c>
      <c r="E146" s="91" t="s">
        <v>77</v>
      </c>
      <c r="F146" s="138">
        <v>88</v>
      </c>
    </row>
    <row r="147" spans="1:6" ht="45" customHeight="1" x14ac:dyDescent="0.35">
      <c r="A147" s="69">
        <v>138</v>
      </c>
      <c r="B147" s="53">
        <v>405</v>
      </c>
      <c r="C147" s="10" t="s">
        <v>192</v>
      </c>
      <c r="D147" s="2"/>
      <c r="E147" s="85" t="s">
        <v>491</v>
      </c>
      <c r="F147" s="137">
        <f>F148</f>
        <v>619.5</v>
      </c>
    </row>
    <row r="148" spans="1:6" s="63" customFormat="1" ht="26" x14ac:dyDescent="0.35">
      <c r="A148" s="69">
        <v>139</v>
      </c>
      <c r="B148" s="54">
        <v>405</v>
      </c>
      <c r="C148" s="4" t="s">
        <v>192</v>
      </c>
      <c r="D148" s="4">
        <v>240</v>
      </c>
      <c r="E148" s="91" t="s">
        <v>77</v>
      </c>
      <c r="F148" s="139">
        <v>619.5</v>
      </c>
    </row>
    <row r="149" spans="1:6" s="63" customFormat="1" ht="45.5" customHeight="1" x14ac:dyDescent="0.35">
      <c r="A149" s="69">
        <v>140</v>
      </c>
      <c r="B149" s="53">
        <v>405</v>
      </c>
      <c r="C149" s="2" t="s">
        <v>558</v>
      </c>
      <c r="D149" s="2"/>
      <c r="E149" s="85" t="s">
        <v>559</v>
      </c>
      <c r="F149" s="137">
        <f>F150</f>
        <v>221</v>
      </c>
    </row>
    <row r="150" spans="1:6" s="63" customFormat="1" ht="26" x14ac:dyDescent="0.35">
      <c r="A150" s="69">
        <v>141</v>
      </c>
      <c r="B150" s="54">
        <v>405</v>
      </c>
      <c r="C150" s="4" t="s">
        <v>558</v>
      </c>
      <c r="D150" s="4">
        <v>240</v>
      </c>
      <c r="E150" s="91" t="s">
        <v>77</v>
      </c>
      <c r="F150" s="139">
        <v>221</v>
      </c>
    </row>
    <row r="151" spans="1:6" ht="15.75" customHeight="1" x14ac:dyDescent="0.35">
      <c r="A151" s="69">
        <v>142</v>
      </c>
      <c r="B151" s="53">
        <v>406</v>
      </c>
      <c r="C151" s="2"/>
      <c r="D151" s="2"/>
      <c r="E151" s="85" t="s">
        <v>55</v>
      </c>
      <c r="F151" s="137">
        <f>F152</f>
        <v>5916</v>
      </c>
    </row>
    <row r="152" spans="1:6" s="21" customFormat="1" ht="46.5" customHeight="1" x14ac:dyDescent="0.35">
      <c r="A152" s="69">
        <v>143</v>
      </c>
      <c r="B152" s="53">
        <v>406</v>
      </c>
      <c r="C152" s="31" t="s">
        <v>232</v>
      </c>
      <c r="D152" s="2"/>
      <c r="E152" s="92" t="s">
        <v>637</v>
      </c>
      <c r="F152" s="137">
        <f>F153</f>
        <v>5916</v>
      </c>
    </row>
    <row r="153" spans="1:6" s="21" customFormat="1" ht="26" x14ac:dyDescent="0.35">
      <c r="A153" s="69">
        <v>144</v>
      </c>
      <c r="B153" s="1">
        <v>406</v>
      </c>
      <c r="C153" s="2" t="s">
        <v>432</v>
      </c>
      <c r="D153" s="2"/>
      <c r="E153" s="92" t="s">
        <v>429</v>
      </c>
      <c r="F153" s="137">
        <f>F154+F156</f>
        <v>5916</v>
      </c>
    </row>
    <row r="154" spans="1:6" ht="21" customHeight="1" x14ac:dyDescent="0.35">
      <c r="A154" s="69">
        <v>145</v>
      </c>
      <c r="B154" s="53">
        <v>406</v>
      </c>
      <c r="C154" s="31" t="s">
        <v>387</v>
      </c>
      <c r="D154" s="2"/>
      <c r="E154" s="85" t="s">
        <v>69</v>
      </c>
      <c r="F154" s="137">
        <f>F155</f>
        <v>1416</v>
      </c>
    </row>
    <row r="155" spans="1:6" ht="24.75" customHeight="1" x14ac:dyDescent="0.35">
      <c r="A155" s="69">
        <v>146</v>
      </c>
      <c r="B155" s="54">
        <v>406</v>
      </c>
      <c r="C155" s="51" t="s">
        <v>387</v>
      </c>
      <c r="D155" s="4">
        <v>240</v>
      </c>
      <c r="E155" s="91" t="s">
        <v>77</v>
      </c>
      <c r="F155" s="138">
        <v>1416</v>
      </c>
    </row>
    <row r="156" spans="1:6" ht="24.75" customHeight="1" x14ac:dyDescent="0.35">
      <c r="A156" s="69">
        <v>147</v>
      </c>
      <c r="B156" s="53">
        <v>406</v>
      </c>
      <c r="C156" s="31" t="s">
        <v>690</v>
      </c>
      <c r="D156" s="2"/>
      <c r="E156" s="85" t="s">
        <v>689</v>
      </c>
      <c r="F156" s="137">
        <f>F157</f>
        <v>4500</v>
      </c>
    </row>
    <row r="157" spans="1:6" ht="24.75" customHeight="1" x14ac:dyDescent="0.35">
      <c r="A157" s="69">
        <v>148</v>
      </c>
      <c r="B157" s="54">
        <v>406</v>
      </c>
      <c r="C157" s="51" t="s">
        <v>690</v>
      </c>
      <c r="D157" s="4">
        <v>240</v>
      </c>
      <c r="E157" s="91" t="s">
        <v>77</v>
      </c>
      <c r="F157" s="138">
        <v>4500</v>
      </c>
    </row>
    <row r="158" spans="1:6" ht="15.5" x14ac:dyDescent="0.35">
      <c r="A158" s="69">
        <v>149</v>
      </c>
      <c r="B158" s="53">
        <v>407</v>
      </c>
      <c r="C158" s="2"/>
      <c r="D158" s="2"/>
      <c r="E158" s="85" t="s">
        <v>84</v>
      </c>
      <c r="F158" s="137">
        <f>F159</f>
        <v>74.8</v>
      </c>
    </row>
    <row r="159" spans="1:6" ht="15.5" x14ac:dyDescent="0.35">
      <c r="A159" s="69">
        <v>150</v>
      </c>
      <c r="B159" s="53">
        <v>407</v>
      </c>
      <c r="C159" s="2" t="s">
        <v>189</v>
      </c>
      <c r="D159" s="2"/>
      <c r="E159" s="85" t="s">
        <v>156</v>
      </c>
      <c r="F159" s="137">
        <f>F160</f>
        <v>74.8</v>
      </c>
    </row>
    <row r="160" spans="1:6" ht="15.5" x14ac:dyDescent="0.35">
      <c r="A160" s="69">
        <v>151</v>
      </c>
      <c r="B160" s="53">
        <v>407</v>
      </c>
      <c r="C160" s="2" t="s">
        <v>547</v>
      </c>
      <c r="D160" s="2"/>
      <c r="E160" s="85" t="s">
        <v>548</v>
      </c>
      <c r="F160" s="137">
        <f>F161</f>
        <v>74.8</v>
      </c>
    </row>
    <row r="161" spans="1:6" ht="24.75" customHeight="1" x14ac:dyDescent="0.35">
      <c r="A161" s="69">
        <v>152</v>
      </c>
      <c r="B161" s="54">
        <v>407</v>
      </c>
      <c r="C161" s="4" t="s">
        <v>547</v>
      </c>
      <c r="D161" s="4">
        <v>240</v>
      </c>
      <c r="E161" s="91" t="s">
        <v>77</v>
      </c>
      <c r="F161" s="138">
        <v>74.8</v>
      </c>
    </row>
    <row r="162" spans="1:6" ht="15.5" x14ac:dyDescent="0.35">
      <c r="A162" s="69">
        <v>153</v>
      </c>
      <c r="B162" s="53">
        <v>408</v>
      </c>
      <c r="C162" s="2"/>
      <c r="D162" s="2"/>
      <c r="E162" s="85" t="s">
        <v>12</v>
      </c>
      <c r="F162" s="137">
        <f>F163+F167</f>
        <v>101757</v>
      </c>
    </row>
    <row r="163" spans="1:6" ht="32.25" customHeight="1" x14ac:dyDescent="0.35">
      <c r="A163" s="69">
        <v>154</v>
      </c>
      <c r="B163" s="53">
        <v>408</v>
      </c>
      <c r="C163" s="2" t="s">
        <v>234</v>
      </c>
      <c r="D163" s="2"/>
      <c r="E163" s="92" t="s">
        <v>711</v>
      </c>
      <c r="F163" s="137">
        <f>F164</f>
        <v>101369.4</v>
      </c>
    </row>
    <row r="164" spans="1:6" s="21" customFormat="1" ht="26" x14ac:dyDescent="0.35">
      <c r="A164" s="69">
        <v>155</v>
      </c>
      <c r="B164" s="53">
        <v>408</v>
      </c>
      <c r="C164" s="2" t="s">
        <v>235</v>
      </c>
      <c r="D164" s="2"/>
      <c r="E164" s="92" t="s">
        <v>132</v>
      </c>
      <c r="F164" s="137">
        <f>F165</f>
        <v>101369.4</v>
      </c>
    </row>
    <row r="165" spans="1:6" s="21" customFormat="1" ht="33" customHeight="1" x14ac:dyDescent="0.35">
      <c r="A165" s="69">
        <v>156</v>
      </c>
      <c r="B165" s="53">
        <v>408</v>
      </c>
      <c r="C165" s="2" t="s">
        <v>419</v>
      </c>
      <c r="D165" s="2"/>
      <c r="E165" s="85" t="s">
        <v>133</v>
      </c>
      <c r="F165" s="137">
        <f>F166</f>
        <v>101369.4</v>
      </c>
    </row>
    <row r="166" spans="1:6" ht="41.5" customHeight="1" x14ac:dyDescent="0.35">
      <c r="A166" s="69">
        <v>157</v>
      </c>
      <c r="B166" s="54">
        <v>408</v>
      </c>
      <c r="C166" s="4" t="s">
        <v>419</v>
      </c>
      <c r="D166" s="4" t="s">
        <v>56</v>
      </c>
      <c r="E166" s="91" t="s">
        <v>518</v>
      </c>
      <c r="F166" s="138">
        <v>101369.4</v>
      </c>
    </row>
    <row r="167" spans="1:6" ht="17.149999999999999" customHeight="1" x14ac:dyDescent="0.35">
      <c r="A167" s="69">
        <v>158</v>
      </c>
      <c r="B167" s="53">
        <v>408</v>
      </c>
      <c r="C167" s="10" t="s">
        <v>189</v>
      </c>
      <c r="D167" s="2"/>
      <c r="E167" s="85" t="s">
        <v>156</v>
      </c>
      <c r="F167" s="137">
        <f>F168</f>
        <v>387.6</v>
      </c>
    </row>
    <row r="168" spans="1:6" ht="26" x14ac:dyDescent="0.35">
      <c r="A168" s="69">
        <v>159</v>
      </c>
      <c r="B168" s="53">
        <v>408</v>
      </c>
      <c r="C168" s="2" t="s">
        <v>267</v>
      </c>
      <c r="D168" s="2"/>
      <c r="E168" s="85" t="s">
        <v>233</v>
      </c>
      <c r="F168" s="137">
        <f>F169</f>
        <v>387.6</v>
      </c>
    </row>
    <row r="169" spans="1:6" ht="26" x14ac:dyDescent="0.35">
      <c r="A169" s="69">
        <v>160</v>
      </c>
      <c r="B169" s="54">
        <v>408</v>
      </c>
      <c r="C169" s="4" t="s">
        <v>267</v>
      </c>
      <c r="D169" s="4">
        <v>240</v>
      </c>
      <c r="E169" s="91" t="s">
        <v>77</v>
      </c>
      <c r="F169" s="138">
        <v>387.6</v>
      </c>
    </row>
    <row r="170" spans="1:6" s="21" customFormat="1" ht="14.25" customHeight="1" x14ac:dyDescent="0.35">
      <c r="A170" s="69">
        <v>161</v>
      </c>
      <c r="B170" s="53">
        <v>409</v>
      </c>
      <c r="C170" s="2"/>
      <c r="D170" s="2"/>
      <c r="E170" s="85" t="s">
        <v>57</v>
      </c>
      <c r="F170" s="137">
        <f>F174+F171</f>
        <v>95224</v>
      </c>
    </row>
    <row r="171" spans="1:6" s="21" customFormat="1" ht="43" customHeight="1" x14ac:dyDescent="0.35">
      <c r="A171" s="69">
        <v>162</v>
      </c>
      <c r="B171" s="53">
        <v>409</v>
      </c>
      <c r="C171" s="10" t="s">
        <v>258</v>
      </c>
      <c r="D171" s="10"/>
      <c r="E171" s="92" t="s">
        <v>621</v>
      </c>
      <c r="F171" s="137">
        <f>F172</f>
        <v>100</v>
      </c>
    </row>
    <row r="172" spans="1:6" s="21" customFormat="1" ht="60" customHeight="1" x14ac:dyDescent="0.35">
      <c r="A172" s="69">
        <v>163</v>
      </c>
      <c r="B172" s="1">
        <v>409</v>
      </c>
      <c r="C172" s="82" t="s">
        <v>715</v>
      </c>
      <c r="D172" s="10"/>
      <c r="E172" s="92" t="s">
        <v>716</v>
      </c>
      <c r="F172" s="137">
        <f>F173</f>
        <v>100</v>
      </c>
    </row>
    <row r="173" spans="1:6" s="21" customFormat="1" ht="26" x14ac:dyDescent="0.35">
      <c r="A173" s="69">
        <v>164</v>
      </c>
      <c r="B173" s="54">
        <v>409</v>
      </c>
      <c r="C173" s="123" t="s">
        <v>715</v>
      </c>
      <c r="D173" s="12" t="s">
        <v>78</v>
      </c>
      <c r="E173" s="91" t="s">
        <v>77</v>
      </c>
      <c r="F173" s="138">
        <v>100</v>
      </c>
    </row>
    <row r="174" spans="1:6" s="20" customFormat="1" ht="26" x14ac:dyDescent="0.35">
      <c r="A174" s="69">
        <v>165</v>
      </c>
      <c r="B174" s="53">
        <v>409</v>
      </c>
      <c r="C174" s="2" t="s">
        <v>234</v>
      </c>
      <c r="D174" s="2"/>
      <c r="E174" s="92" t="s">
        <v>711</v>
      </c>
      <c r="F174" s="137">
        <f>F175+F180</f>
        <v>95124</v>
      </c>
    </row>
    <row r="175" spans="1:6" ht="31.5" customHeight="1" x14ac:dyDescent="0.35">
      <c r="A175" s="69">
        <v>166</v>
      </c>
      <c r="B175" s="53">
        <v>409</v>
      </c>
      <c r="C175" s="2" t="s">
        <v>268</v>
      </c>
      <c r="D175" s="2"/>
      <c r="E175" s="92" t="s">
        <v>136</v>
      </c>
      <c r="F175" s="137">
        <f>F176+F178</f>
        <v>86763</v>
      </c>
    </row>
    <row r="176" spans="1:6" ht="39" x14ac:dyDescent="0.35">
      <c r="A176" s="69">
        <v>167</v>
      </c>
      <c r="B176" s="53">
        <v>409</v>
      </c>
      <c r="C176" s="31" t="s">
        <v>718</v>
      </c>
      <c r="D176" s="2"/>
      <c r="E176" s="85" t="s">
        <v>695</v>
      </c>
      <c r="F176" s="137">
        <f>F177</f>
        <v>85467.4</v>
      </c>
    </row>
    <row r="177" spans="1:8" ht="26" x14ac:dyDescent="0.35">
      <c r="A177" s="69">
        <v>168</v>
      </c>
      <c r="B177" s="54">
        <v>409</v>
      </c>
      <c r="C177" s="51" t="s">
        <v>718</v>
      </c>
      <c r="D177" s="4">
        <v>240</v>
      </c>
      <c r="E177" s="91" t="s">
        <v>77</v>
      </c>
      <c r="F177" s="138">
        <v>85467.4</v>
      </c>
    </row>
    <row r="178" spans="1:8" ht="39" x14ac:dyDescent="0.35">
      <c r="A178" s="69">
        <v>169</v>
      </c>
      <c r="B178" s="53">
        <v>409</v>
      </c>
      <c r="C178" s="31" t="s">
        <v>719</v>
      </c>
      <c r="D178" s="4"/>
      <c r="E178" s="85" t="s">
        <v>693</v>
      </c>
      <c r="F178" s="137">
        <f>F179</f>
        <v>1295.5999999999999</v>
      </c>
    </row>
    <row r="179" spans="1:8" ht="26" x14ac:dyDescent="0.35">
      <c r="A179" s="69">
        <v>170</v>
      </c>
      <c r="B179" s="54">
        <v>409</v>
      </c>
      <c r="C179" s="51" t="s">
        <v>719</v>
      </c>
      <c r="D179" s="4">
        <v>240</v>
      </c>
      <c r="E179" s="91" t="s">
        <v>77</v>
      </c>
      <c r="F179" s="138">
        <v>1295.5999999999999</v>
      </c>
    </row>
    <row r="180" spans="1:8" ht="25.5" customHeight="1" x14ac:dyDescent="0.35">
      <c r="A180" s="69">
        <v>171</v>
      </c>
      <c r="B180" s="53">
        <v>409</v>
      </c>
      <c r="C180" s="2" t="s">
        <v>269</v>
      </c>
      <c r="D180" s="2"/>
      <c r="E180" s="92" t="s">
        <v>138</v>
      </c>
      <c r="F180" s="137">
        <f>F183+F181</f>
        <v>8361</v>
      </c>
    </row>
    <row r="181" spans="1:8" ht="25.5" customHeight="1" x14ac:dyDescent="0.35">
      <c r="A181" s="69">
        <v>172</v>
      </c>
      <c r="B181" s="53">
        <v>409</v>
      </c>
      <c r="C181" s="31" t="s">
        <v>720</v>
      </c>
      <c r="D181" s="2"/>
      <c r="E181" s="92" t="s">
        <v>694</v>
      </c>
      <c r="F181" s="137">
        <f>F182</f>
        <v>100</v>
      </c>
    </row>
    <row r="182" spans="1:8" ht="25.5" customHeight="1" x14ac:dyDescent="0.35">
      <c r="A182" s="69">
        <v>173</v>
      </c>
      <c r="B182" s="54">
        <v>409</v>
      </c>
      <c r="C182" s="51" t="s">
        <v>720</v>
      </c>
      <c r="D182" s="4">
        <v>240</v>
      </c>
      <c r="E182" s="91" t="s">
        <v>77</v>
      </c>
      <c r="F182" s="138">
        <v>100</v>
      </c>
    </row>
    <row r="183" spans="1:8" ht="27.75" customHeight="1" x14ac:dyDescent="0.35">
      <c r="A183" s="69">
        <v>174</v>
      </c>
      <c r="B183" s="53">
        <v>409</v>
      </c>
      <c r="C183" s="31" t="s">
        <v>721</v>
      </c>
      <c r="D183" s="2"/>
      <c r="E183" s="85" t="s">
        <v>549</v>
      </c>
      <c r="F183" s="137">
        <f>F184</f>
        <v>8261</v>
      </c>
    </row>
    <row r="184" spans="1:8" s="20" customFormat="1" ht="26" x14ac:dyDescent="0.35">
      <c r="A184" s="69">
        <v>175</v>
      </c>
      <c r="B184" s="54">
        <v>409</v>
      </c>
      <c r="C184" s="51" t="s">
        <v>721</v>
      </c>
      <c r="D184" s="4">
        <v>240</v>
      </c>
      <c r="E184" s="91" t="s">
        <v>77</v>
      </c>
      <c r="F184" s="138">
        <v>8261</v>
      </c>
    </row>
    <row r="185" spans="1:8" ht="17.25" customHeight="1" x14ac:dyDescent="0.35">
      <c r="A185" s="69">
        <v>176</v>
      </c>
      <c r="B185" s="53">
        <v>412</v>
      </c>
      <c r="C185" s="2"/>
      <c r="D185" s="2"/>
      <c r="E185" s="85" t="s">
        <v>67</v>
      </c>
      <c r="F185" s="137">
        <f>F186+F197</f>
        <v>5083</v>
      </c>
    </row>
    <row r="186" spans="1:8" ht="44" customHeight="1" x14ac:dyDescent="0.35">
      <c r="A186" s="69">
        <v>177</v>
      </c>
      <c r="B186" s="87">
        <v>412</v>
      </c>
      <c r="C186" s="10" t="s">
        <v>258</v>
      </c>
      <c r="D186" s="10"/>
      <c r="E186" s="92" t="s">
        <v>621</v>
      </c>
      <c r="F186" s="137">
        <f>F187+F189+F191+F193+F195</f>
        <v>4823</v>
      </c>
    </row>
    <row r="187" spans="1:8" s="63" customFormat="1" ht="29.15" customHeight="1" x14ac:dyDescent="0.35">
      <c r="A187" s="69">
        <v>178</v>
      </c>
      <c r="B187" s="9">
        <v>412</v>
      </c>
      <c r="C187" s="10" t="s">
        <v>272</v>
      </c>
      <c r="D187" s="10"/>
      <c r="E187" s="85" t="s">
        <v>181</v>
      </c>
      <c r="F187" s="137">
        <f>F188</f>
        <v>4010</v>
      </c>
    </row>
    <row r="188" spans="1:8" ht="29.25" customHeight="1" x14ac:dyDescent="0.35">
      <c r="A188" s="69">
        <v>179</v>
      </c>
      <c r="B188" s="88">
        <v>412</v>
      </c>
      <c r="C188" s="12" t="s">
        <v>272</v>
      </c>
      <c r="D188" s="12" t="s">
        <v>78</v>
      </c>
      <c r="E188" s="91" t="s">
        <v>77</v>
      </c>
      <c r="F188" s="138">
        <f>100+3910</f>
        <v>4010</v>
      </c>
      <c r="H188" s="32"/>
    </row>
    <row r="189" spans="1:8" s="21" customFormat="1" ht="38.5" customHeight="1" x14ac:dyDescent="0.35">
      <c r="A189" s="69">
        <v>180</v>
      </c>
      <c r="B189" s="9">
        <v>412</v>
      </c>
      <c r="C189" s="10" t="s">
        <v>273</v>
      </c>
      <c r="D189" s="10"/>
      <c r="E189" s="85" t="s">
        <v>118</v>
      </c>
      <c r="F189" s="137">
        <f>F190</f>
        <v>213</v>
      </c>
    </row>
    <row r="190" spans="1:8" ht="29.25" customHeight="1" x14ac:dyDescent="0.35">
      <c r="A190" s="69">
        <v>181</v>
      </c>
      <c r="B190" s="88">
        <v>412</v>
      </c>
      <c r="C190" s="12" t="s">
        <v>273</v>
      </c>
      <c r="D190" s="12" t="s">
        <v>78</v>
      </c>
      <c r="E190" s="91" t="s">
        <v>77</v>
      </c>
      <c r="F190" s="138">
        <v>213</v>
      </c>
    </row>
    <row r="191" spans="1:8" ht="41.5" customHeight="1" x14ac:dyDescent="0.35">
      <c r="A191" s="69">
        <v>182</v>
      </c>
      <c r="B191" s="87">
        <v>412</v>
      </c>
      <c r="C191" s="82" t="s">
        <v>622</v>
      </c>
      <c r="D191" s="82"/>
      <c r="E191" s="92" t="s">
        <v>334</v>
      </c>
      <c r="F191" s="137">
        <f>F192</f>
        <v>170</v>
      </c>
    </row>
    <row r="192" spans="1:8" ht="29.25" customHeight="1" x14ac:dyDescent="0.35">
      <c r="A192" s="69">
        <v>183</v>
      </c>
      <c r="B192" s="88">
        <v>412</v>
      </c>
      <c r="C192" s="12" t="s">
        <v>622</v>
      </c>
      <c r="D192" s="12" t="s">
        <v>78</v>
      </c>
      <c r="E192" s="91" t="s">
        <v>77</v>
      </c>
      <c r="F192" s="138">
        <v>170</v>
      </c>
    </row>
    <row r="193" spans="1:6" ht="29.25" customHeight="1" x14ac:dyDescent="0.35">
      <c r="A193" s="69">
        <v>184</v>
      </c>
      <c r="B193" s="87">
        <v>412</v>
      </c>
      <c r="C193" s="82" t="s">
        <v>333</v>
      </c>
      <c r="D193" s="82"/>
      <c r="E193" s="92" t="s">
        <v>117</v>
      </c>
      <c r="F193" s="137">
        <f>F194</f>
        <v>130</v>
      </c>
    </row>
    <row r="194" spans="1:6" ht="29.25" customHeight="1" x14ac:dyDescent="0.35">
      <c r="A194" s="69">
        <v>185</v>
      </c>
      <c r="B194" s="88">
        <v>412</v>
      </c>
      <c r="C194" s="12" t="s">
        <v>333</v>
      </c>
      <c r="D194" s="12" t="s">
        <v>78</v>
      </c>
      <c r="E194" s="91" t="s">
        <v>77</v>
      </c>
      <c r="F194" s="138">
        <v>130</v>
      </c>
    </row>
    <row r="195" spans="1:6" ht="15.5" x14ac:dyDescent="0.35">
      <c r="A195" s="69">
        <v>186</v>
      </c>
      <c r="B195" s="87">
        <v>412</v>
      </c>
      <c r="C195" s="82" t="s">
        <v>623</v>
      </c>
      <c r="D195" s="82"/>
      <c r="E195" s="92" t="s">
        <v>442</v>
      </c>
      <c r="F195" s="137">
        <f>F196</f>
        <v>300</v>
      </c>
    </row>
    <row r="196" spans="1:6" ht="29.25" customHeight="1" x14ac:dyDescent="0.35">
      <c r="A196" s="69">
        <v>187</v>
      </c>
      <c r="B196" s="88">
        <v>412</v>
      </c>
      <c r="C196" s="12" t="s">
        <v>623</v>
      </c>
      <c r="D196" s="12" t="s">
        <v>78</v>
      </c>
      <c r="E196" s="91" t="s">
        <v>77</v>
      </c>
      <c r="F196" s="138">
        <v>300</v>
      </c>
    </row>
    <row r="197" spans="1:6" s="21" customFormat="1" ht="39.75" customHeight="1" x14ac:dyDescent="0.35">
      <c r="A197" s="69">
        <v>188</v>
      </c>
      <c r="B197" s="87">
        <v>412</v>
      </c>
      <c r="C197" s="10" t="s">
        <v>249</v>
      </c>
      <c r="D197" s="2"/>
      <c r="E197" s="92" t="s">
        <v>568</v>
      </c>
      <c r="F197" s="137">
        <f>F198</f>
        <v>260</v>
      </c>
    </row>
    <row r="198" spans="1:6" s="21" customFormat="1" ht="18.75" customHeight="1" x14ac:dyDescent="0.35">
      <c r="A198" s="69">
        <v>189</v>
      </c>
      <c r="B198" s="87">
        <v>412</v>
      </c>
      <c r="C198" s="10" t="s">
        <v>274</v>
      </c>
      <c r="D198" s="10"/>
      <c r="E198" s="92" t="s">
        <v>600</v>
      </c>
      <c r="F198" s="137">
        <f>F201+F199</f>
        <v>260</v>
      </c>
    </row>
    <row r="199" spans="1:6" s="21" customFormat="1" ht="27.65" customHeight="1" x14ac:dyDescent="0.35">
      <c r="A199" s="69">
        <v>190</v>
      </c>
      <c r="B199" s="87">
        <v>412</v>
      </c>
      <c r="C199" s="10" t="s">
        <v>615</v>
      </c>
      <c r="D199" s="10"/>
      <c r="E199" s="85" t="s">
        <v>112</v>
      </c>
      <c r="F199" s="137">
        <f>F200</f>
        <v>135</v>
      </c>
    </row>
    <row r="200" spans="1:6" s="21" customFormat="1" ht="42" customHeight="1" x14ac:dyDescent="0.35">
      <c r="A200" s="69">
        <v>191</v>
      </c>
      <c r="B200" s="88">
        <v>412</v>
      </c>
      <c r="C200" s="12" t="s">
        <v>615</v>
      </c>
      <c r="D200" s="4" t="s">
        <v>56</v>
      </c>
      <c r="E200" s="91" t="s">
        <v>518</v>
      </c>
      <c r="F200" s="138">
        <v>135</v>
      </c>
    </row>
    <row r="201" spans="1:6" ht="18" customHeight="1" x14ac:dyDescent="0.35">
      <c r="A201" s="69">
        <v>192</v>
      </c>
      <c r="B201" s="87">
        <v>412</v>
      </c>
      <c r="C201" s="10" t="s">
        <v>275</v>
      </c>
      <c r="D201" s="4"/>
      <c r="E201" s="85" t="s">
        <v>361</v>
      </c>
      <c r="F201" s="137">
        <f>F202</f>
        <v>125</v>
      </c>
    </row>
    <row r="202" spans="1:6" ht="26" x14ac:dyDescent="0.35">
      <c r="A202" s="69">
        <v>193</v>
      </c>
      <c r="B202" s="88">
        <v>412</v>
      </c>
      <c r="C202" s="12" t="s">
        <v>275</v>
      </c>
      <c r="D202" s="4" t="s">
        <v>78</v>
      </c>
      <c r="E202" s="91" t="s">
        <v>77</v>
      </c>
      <c r="F202" s="138">
        <v>125</v>
      </c>
    </row>
    <row r="203" spans="1:6" ht="15.5" x14ac:dyDescent="0.35">
      <c r="A203" s="69">
        <v>194</v>
      </c>
      <c r="B203" s="53">
        <v>500</v>
      </c>
      <c r="C203" s="2"/>
      <c r="D203" s="2"/>
      <c r="E203" s="90" t="s">
        <v>13</v>
      </c>
      <c r="F203" s="137">
        <f>F204+F222+F246+F278</f>
        <v>185307.30000000002</v>
      </c>
    </row>
    <row r="204" spans="1:6" s="21" customFormat="1" ht="15.5" x14ac:dyDescent="0.35">
      <c r="A204" s="69">
        <v>195</v>
      </c>
      <c r="B204" s="53">
        <v>501</v>
      </c>
      <c r="C204" s="2"/>
      <c r="D204" s="2"/>
      <c r="E204" s="85" t="s">
        <v>14</v>
      </c>
      <c r="F204" s="137">
        <f>F205+F215</f>
        <v>20785.2</v>
      </c>
    </row>
    <row r="205" spans="1:6" s="21" customFormat="1" ht="39" x14ac:dyDescent="0.35">
      <c r="A205" s="69">
        <v>196</v>
      </c>
      <c r="B205" s="53">
        <v>501</v>
      </c>
      <c r="C205" s="2" t="s">
        <v>201</v>
      </c>
      <c r="D205" s="2"/>
      <c r="E205" s="85" t="s">
        <v>618</v>
      </c>
      <c r="F205" s="137">
        <f>F206</f>
        <v>18660.2</v>
      </c>
    </row>
    <row r="206" spans="1:6" s="21" customFormat="1" ht="39" x14ac:dyDescent="0.3">
      <c r="A206" s="69">
        <v>197</v>
      </c>
      <c r="B206" s="53">
        <v>501</v>
      </c>
      <c r="C206" s="2" t="s">
        <v>200</v>
      </c>
      <c r="D206" s="2"/>
      <c r="E206" s="85" t="s">
        <v>318</v>
      </c>
      <c r="F206" s="140">
        <f>F207+F209+F213+F211</f>
        <v>18660.2</v>
      </c>
    </row>
    <row r="207" spans="1:6" ht="27" customHeight="1" x14ac:dyDescent="0.35">
      <c r="A207" s="69">
        <v>198</v>
      </c>
      <c r="B207" s="53">
        <v>501</v>
      </c>
      <c r="C207" s="2" t="s">
        <v>579</v>
      </c>
      <c r="D207" s="2"/>
      <c r="E207" s="85" t="s">
        <v>241</v>
      </c>
      <c r="F207" s="137">
        <f>F208</f>
        <v>3000</v>
      </c>
    </row>
    <row r="208" spans="1:6" s="21" customFormat="1" ht="26" x14ac:dyDescent="0.35">
      <c r="A208" s="69">
        <v>199</v>
      </c>
      <c r="B208" s="54">
        <v>501</v>
      </c>
      <c r="C208" s="4" t="s">
        <v>579</v>
      </c>
      <c r="D208" s="4">
        <v>240</v>
      </c>
      <c r="E208" s="91" t="s">
        <v>77</v>
      </c>
      <c r="F208" s="138">
        <v>3000</v>
      </c>
    </row>
    <row r="209" spans="1:9" s="21" customFormat="1" ht="26" x14ac:dyDescent="0.35">
      <c r="A209" s="69">
        <v>200</v>
      </c>
      <c r="B209" s="53">
        <v>501</v>
      </c>
      <c r="C209" s="2" t="s">
        <v>535</v>
      </c>
      <c r="D209" s="2"/>
      <c r="E209" s="85" t="s">
        <v>239</v>
      </c>
      <c r="F209" s="137">
        <f>F210</f>
        <v>2316</v>
      </c>
    </row>
    <row r="210" spans="1:9" ht="26" x14ac:dyDescent="0.35">
      <c r="A210" s="69">
        <v>201</v>
      </c>
      <c r="B210" s="54">
        <v>501</v>
      </c>
      <c r="C210" s="4" t="s">
        <v>535</v>
      </c>
      <c r="D210" s="4">
        <v>240</v>
      </c>
      <c r="E210" s="91" t="s">
        <v>77</v>
      </c>
      <c r="F210" s="138">
        <v>2316</v>
      </c>
    </row>
    <row r="211" spans="1:9" ht="39" x14ac:dyDescent="0.35">
      <c r="A211" s="69">
        <v>202</v>
      </c>
      <c r="B211" s="53">
        <v>501</v>
      </c>
      <c r="C211" s="2" t="s">
        <v>581</v>
      </c>
      <c r="D211" s="2"/>
      <c r="E211" s="85" t="s">
        <v>580</v>
      </c>
      <c r="F211" s="137">
        <f>F212</f>
        <v>9844.2000000000007</v>
      </c>
    </row>
    <row r="212" spans="1:9" ht="26" x14ac:dyDescent="0.35">
      <c r="A212" s="69">
        <v>203</v>
      </c>
      <c r="B212" s="54">
        <v>501</v>
      </c>
      <c r="C212" s="4" t="s">
        <v>581</v>
      </c>
      <c r="D212" s="4">
        <v>240</v>
      </c>
      <c r="E212" s="91" t="s">
        <v>77</v>
      </c>
      <c r="F212" s="138">
        <v>9844.2000000000007</v>
      </c>
    </row>
    <row r="213" spans="1:9" ht="26" x14ac:dyDescent="0.35">
      <c r="A213" s="69">
        <v>204</v>
      </c>
      <c r="B213" s="53">
        <v>501</v>
      </c>
      <c r="C213" s="2" t="s">
        <v>699</v>
      </c>
      <c r="D213" s="2"/>
      <c r="E213" s="92" t="s">
        <v>707</v>
      </c>
      <c r="F213" s="137">
        <f>F214</f>
        <v>3500</v>
      </c>
      <c r="I213" s="63" t="s">
        <v>700</v>
      </c>
    </row>
    <row r="214" spans="1:9" ht="15.5" x14ac:dyDescent="0.35">
      <c r="A214" s="69">
        <v>205</v>
      </c>
      <c r="B214" s="54">
        <v>501</v>
      </c>
      <c r="C214" s="4" t="s">
        <v>699</v>
      </c>
      <c r="D214" s="4" t="s">
        <v>58</v>
      </c>
      <c r="E214" s="91" t="s">
        <v>444</v>
      </c>
      <c r="F214" s="138">
        <v>3500</v>
      </c>
    </row>
    <row r="215" spans="1:9" ht="15.5" x14ac:dyDescent="0.35">
      <c r="A215" s="69">
        <v>206</v>
      </c>
      <c r="B215" s="87">
        <v>501</v>
      </c>
      <c r="C215" s="2" t="s">
        <v>189</v>
      </c>
      <c r="D215" s="2"/>
      <c r="E215" s="85" t="s">
        <v>156</v>
      </c>
      <c r="F215" s="137">
        <f>F218+F216</f>
        <v>2125</v>
      </c>
    </row>
    <row r="216" spans="1:9" ht="15.5" x14ac:dyDescent="0.35">
      <c r="A216" s="69">
        <v>207</v>
      </c>
      <c r="B216" s="87">
        <v>501</v>
      </c>
      <c r="C216" s="2" t="s">
        <v>363</v>
      </c>
      <c r="D216" s="2"/>
      <c r="E216" s="85" t="s">
        <v>364</v>
      </c>
      <c r="F216" s="137">
        <f>F217</f>
        <v>325</v>
      </c>
    </row>
    <row r="217" spans="1:9" ht="26" x14ac:dyDescent="0.35">
      <c r="A217" s="69">
        <v>208</v>
      </c>
      <c r="B217" s="88">
        <v>501</v>
      </c>
      <c r="C217" s="4" t="s">
        <v>363</v>
      </c>
      <c r="D217" s="4">
        <v>240</v>
      </c>
      <c r="E217" s="91" t="s">
        <v>77</v>
      </c>
      <c r="F217" s="138">
        <f>125+200</f>
        <v>325</v>
      </c>
    </row>
    <row r="218" spans="1:9" ht="26" x14ac:dyDescent="0.35">
      <c r="A218" s="69">
        <v>209</v>
      </c>
      <c r="B218" s="53">
        <v>501</v>
      </c>
      <c r="C218" s="2" t="s">
        <v>536</v>
      </c>
      <c r="D218" s="4"/>
      <c r="E218" s="85" t="s">
        <v>537</v>
      </c>
      <c r="F218" s="137">
        <f>F219+F221+F220</f>
        <v>1800</v>
      </c>
    </row>
    <row r="219" spans="1:9" ht="26" x14ac:dyDescent="0.35">
      <c r="A219" s="69">
        <v>210</v>
      </c>
      <c r="B219" s="54">
        <v>501</v>
      </c>
      <c r="C219" s="4" t="s">
        <v>536</v>
      </c>
      <c r="D219" s="4" t="s">
        <v>78</v>
      </c>
      <c r="E219" s="91" t="s">
        <v>77</v>
      </c>
      <c r="F219" s="138">
        <f>1300+300</f>
        <v>1600</v>
      </c>
    </row>
    <row r="220" spans="1:9" ht="15.5" x14ac:dyDescent="0.35">
      <c r="A220" s="69">
        <v>211</v>
      </c>
      <c r="B220" s="54">
        <v>501</v>
      </c>
      <c r="C220" s="4" t="s">
        <v>536</v>
      </c>
      <c r="D220" s="4" t="s">
        <v>53</v>
      </c>
      <c r="E220" s="93" t="s">
        <v>54</v>
      </c>
      <c r="F220" s="138">
        <v>100</v>
      </c>
    </row>
    <row r="221" spans="1:9" ht="15.5" x14ac:dyDescent="0.35">
      <c r="A221" s="69">
        <v>212</v>
      </c>
      <c r="B221" s="54">
        <v>501</v>
      </c>
      <c r="C221" s="4" t="s">
        <v>536</v>
      </c>
      <c r="D221" s="4" t="s">
        <v>79</v>
      </c>
      <c r="E221" s="93" t="s">
        <v>80</v>
      </c>
      <c r="F221" s="138">
        <v>100</v>
      </c>
    </row>
    <row r="222" spans="1:9" s="21" customFormat="1" ht="15.5" x14ac:dyDescent="0.35">
      <c r="A222" s="69">
        <v>213</v>
      </c>
      <c r="B222" s="53">
        <v>502</v>
      </c>
      <c r="C222" s="2"/>
      <c r="D222" s="2"/>
      <c r="E222" s="85" t="s">
        <v>15</v>
      </c>
      <c r="F222" s="137">
        <f>F223+F243</f>
        <v>80461.600000000006</v>
      </c>
    </row>
    <row r="223" spans="1:9" s="20" customFormat="1" ht="39" x14ac:dyDescent="0.35">
      <c r="A223" s="69">
        <v>214</v>
      </c>
      <c r="B223" s="53">
        <v>502</v>
      </c>
      <c r="C223" s="2" t="s">
        <v>201</v>
      </c>
      <c r="D223" s="2"/>
      <c r="E223" s="85" t="s">
        <v>618</v>
      </c>
      <c r="F223" s="137">
        <f>F224+F240+F237+F234</f>
        <v>70461.600000000006</v>
      </c>
    </row>
    <row r="224" spans="1:9" s="21" customFormat="1" ht="26" x14ac:dyDescent="0.35">
      <c r="A224" s="69">
        <v>215</v>
      </c>
      <c r="B224" s="53">
        <v>502</v>
      </c>
      <c r="C224" s="2" t="s">
        <v>276</v>
      </c>
      <c r="D224" s="2"/>
      <c r="E224" s="85" t="s">
        <v>317</v>
      </c>
      <c r="F224" s="137">
        <f>F229+F227+F225+F231</f>
        <v>55653.3</v>
      </c>
    </row>
    <row r="225" spans="1:6" s="21" customFormat="1" ht="26" x14ac:dyDescent="0.35">
      <c r="A225" s="69">
        <v>216</v>
      </c>
      <c r="B225" s="53">
        <v>502</v>
      </c>
      <c r="C225" s="2" t="s">
        <v>643</v>
      </c>
      <c r="D225" s="4"/>
      <c r="E225" s="85" t="s">
        <v>641</v>
      </c>
      <c r="F225" s="137">
        <f>F226</f>
        <v>7875</v>
      </c>
    </row>
    <row r="226" spans="1:6" s="21" customFormat="1" ht="27" customHeight="1" x14ac:dyDescent="0.35">
      <c r="A226" s="69">
        <v>217</v>
      </c>
      <c r="B226" s="54">
        <v>502</v>
      </c>
      <c r="C226" s="4" t="s">
        <v>643</v>
      </c>
      <c r="D226" s="4" t="s">
        <v>78</v>
      </c>
      <c r="E226" s="91" t="s">
        <v>77</v>
      </c>
      <c r="F226" s="138">
        <v>7875</v>
      </c>
    </row>
    <row r="227" spans="1:6" s="75" customFormat="1" ht="31" customHeight="1" x14ac:dyDescent="0.35">
      <c r="A227" s="69">
        <v>218</v>
      </c>
      <c r="B227" s="53">
        <v>502</v>
      </c>
      <c r="C227" s="2" t="s">
        <v>242</v>
      </c>
      <c r="D227" s="2"/>
      <c r="E227" s="85" t="s">
        <v>360</v>
      </c>
      <c r="F227" s="137">
        <f>F228</f>
        <v>6000</v>
      </c>
    </row>
    <row r="228" spans="1:6" s="75" customFormat="1" ht="29.25" customHeight="1" x14ac:dyDescent="0.35">
      <c r="A228" s="69">
        <v>219</v>
      </c>
      <c r="B228" s="54">
        <v>502</v>
      </c>
      <c r="C228" s="4" t="s">
        <v>242</v>
      </c>
      <c r="D228" s="4" t="s">
        <v>56</v>
      </c>
      <c r="E228" s="91" t="s">
        <v>518</v>
      </c>
      <c r="F228" s="138">
        <v>6000</v>
      </c>
    </row>
    <row r="229" spans="1:6" ht="26" customHeight="1" x14ac:dyDescent="0.35">
      <c r="A229" s="69">
        <v>220</v>
      </c>
      <c r="B229" s="53">
        <v>502</v>
      </c>
      <c r="C229" s="2" t="s">
        <v>359</v>
      </c>
      <c r="D229" s="2"/>
      <c r="E229" s="85" t="s">
        <v>659</v>
      </c>
      <c r="F229" s="137">
        <f>F230</f>
        <v>350</v>
      </c>
    </row>
    <row r="230" spans="1:6" ht="26" x14ac:dyDescent="0.35">
      <c r="A230" s="69">
        <v>221</v>
      </c>
      <c r="B230" s="54">
        <v>502</v>
      </c>
      <c r="C230" s="4" t="s">
        <v>359</v>
      </c>
      <c r="D230" s="51" t="s">
        <v>78</v>
      </c>
      <c r="E230" s="91" t="s">
        <v>77</v>
      </c>
      <c r="F230" s="138">
        <v>350</v>
      </c>
    </row>
    <row r="231" spans="1:6" ht="39" x14ac:dyDescent="0.35">
      <c r="A231" s="69">
        <v>222</v>
      </c>
      <c r="B231" s="53">
        <v>502</v>
      </c>
      <c r="C231" s="31" t="s">
        <v>710</v>
      </c>
      <c r="D231" s="4"/>
      <c r="E231" s="18" t="s">
        <v>709</v>
      </c>
      <c r="F231" s="137">
        <f>F232+F233</f>
        <v>41428.300000000003</v>
      </c>
    </row>
    <row r="232" spans="1:6" ht="15" customHeight="1" x14ac:dyDescent="0.35">
      <c r="A232" s="69">
        <v>223</v>
      </c>
      <c r="B232" s="54">
        <v>502</v>
      </c>
      <c r="C232" s="51" t="s">
        <v>710</v>
      </c>
      <c r="D232" s="4" t="s">
        <v>58</v>
      </c>
      <c r="E232" s="91" t="s">
        <v>444</v>
      </c>
      <c r="F232" s="138">
        <v>30827.9</v>
      </c>
    </row>
    <row r="233" spans="1:6" ht="27.5" customHeight="1" x14ac:dyDescent="0.35">
      <c r="A233" s="69">
        <v>224</v>
      </c>
      <c r="B233" s="54">
        <v>502</v>
      </c>
      <c r="C233" s="51" t="s">
        <v>710</v>
      </c>
      <c r="D233" s="4" t="s">
        <v>56</v>
      </c>
      <c r="E233" s="91" t="s">
        <v>642</v>
      </c>
      <c r="F233" s="138">
        <v>10600.4</v>
      </c>
    </row>
    <row r="234" spans="1:6" ht="26" x14ac:dyDescent="0.35">
      <c r="A234" s="69">
        <v>225</v>
      </c>
      <c r="B234" s="53">
        <v>502</v>
      </c>
      <c r="C234" s="2" t="s">
        <v>277</v>
      </c>
      <c r="D234" s="2"/>
      <c r="E234" s="85" t="s">
        <v>113</v>
      </c>
      <c r="F234" s="137">
        <f>F235</f>
        <v>2400</v>
      </c>
    </row>
    <row r="235" spans="1:6" ht="26" x14ac:dyDescent="0.35">
      <c r="A235" s="69">
        <v>226</v>
      </c>
      <c r="B235" s="53">
        <v>502</v>
      </c>
      <c r="C235" s="2" t="s">
        <v>325</v>
      </c>
      <c r="D235" s="2"/>
      <c r="E235" s="85" t="s">
        <v>647</v>
      </c>
      <c r="F235" s="137">
        <f>F236</f>
        <v>2400</v>
      </c>
    </row>
    <row r="236" spans="1:6" ht="26" x14ac:dyDescent="0.35">
      <c r="A236" s="69">
        <v>227</v>
      </c>
      <c r="B236" s="54">
        <v>502</v>
      </c>
      <c r="C236" s="4" t="s">
        <v>325</v>
      </c>
      <c r="D236" s="51" t="s">
        <v>78</v>
      </c>
      <c r="E236" s="91" t="s">
        <v>77</v>
      </c>
      <c r="F236" s="138">
        <f>1800+600</f>
        <v>2400</v>
      </c>
    </row>
    <row r="237" spans="1:6" ht="39" x14ac:dyDescent="0.35">
      <c r="A237" s="69">
        <v>228</v>
      </c>
      <c r="B237" s="53">
        <v>502</v>
      </c>
      <c r="C237" s="2" t="s">
        <v>200</v>
      </c>
      <c r="D237" s="2"/>
      <c r="E237" s="85" t="s">
        <v>318</v>
      </c>
      <c r="F237" s="137">
        <f>F238</f>
        <v>12328.3</v>
      </c>
    </row>
    <row r="238" spans="1:6" ht="52" x14ac:dyDescent="0.35">
      <c r="A238" s="69">
        <v>229</v>
      </c>
      <c r="B238" s="53">
        <v>502</v>
      </c>
      <c r="C238" s="2" t="s">
        <v>199</v>
      </c>
      <c r="D238" s="2"/>
      <c r="E238" s="85" t="s">
        <v>198</v>
      </c>
      <c r="F238" s="137">
        <f>F239</f>
        <v>12328.3</v>
      </c>
    </row>
    <row r="239" spans="1:6" ht="39" x14ac:dyDescent="0.35">
      <c r="A239" s="69">
        <v>230</v>
      </c>
      <c r="B239" s="54">
        <v>502</v>
      </c>
      <c r="C239" s="4" t="s">
        <v>199</v>
      </c>
      <c r="D239" s="4" t="s">
        <v>56</v>
      </c>
      <c r="E239" s="91" t="s">
        <v>518</v>
      </c>
      <c r="F239" s="139">
        <v>12328.3</v>
      </c>
    </row>
    <row r="240" spans="1:6" s="21" customFormat="1" ht="26" x14ac:dyDescent="0.35">
      <c r="A240" s="69">
        <v>231</v>
      </c>
      <c r="B240" s="53">
        <v>502</v>
      </c>
      <c r="C240" s="31" t="s">
        <v>244</v>
      </c>
      <c r="D240" s="2"/>
      <c r="E240" s="85" t="s">
        <v>243</v>
      </c>
      <c r="F240" s="137">
        <f>F241</f>
        <v>80</v>
      </c>
    </row>
    <row r="241" spans="1:6" s="21" customFormat="1" ht="26" x14ac:dyDescent="0.35">
      <c r="A241" s="69">
        <v>232</v>
      </c>
      <c r="B241" s="53">
        <v>502</v>
      </c>
      <c r="C241" s="31" t="s">
        <v>598</v>
      </c>
      <c r="D241" s="2"/>
      <c r="E241" s="85" t="s">
        <v>337</v>
      </c>
      <c r="F241" s="137">
        <f>F242</f>
        <v>80</v>
      </c>
    </row>
    <row r="242" spans="1:6" s="21" customFormat="1" ht="26" x14ac:dyDescent="0.35">
      <c r="A242" s="69">
        <v>233</v>
      </c>
      <c r="B242" s="54">
        <v>502</v>
      </c>
      <c r="C242" s="51" t="s">
        <v>598</v>
      </c>
      <c r="D242" s="4">
        <v>240</v>
      </c>
      <c r="E242" s="91" t="s">
        <v>77</v>
      </c>
      <c r="F242" s="138">
        <v>80</v>
      </c>
    </row>
    <row r="243" spans="1:6" s="21" customFormat="1" ht="15.5" x14ac:dyDescent="0.35">
      <c r="A243" s="69">
        <v>234</v>
      </c>
      <c r="B243" s="1">
        <v>502</v>
      </c>
      <c r="C243" s="2" t="s">
        <v>189</v>
      </c>
      <c r="D243" s="2"/>
      <c r="E243" s="85" t="s">
        <v>156</v>
      </c>
      <c r="F243" s="137">
        <f>F244</f>
        <v>10000</v>
      </c>
    </row>
    <row r="244" spans="1:6" s="21" customFormat="1" ht="15.5" x14ac:dyDescent="0.35">
      <c r="A244" s="69">
        <v>235</v>
      </c>
      <c r="B244" s="1">
        <v>502</v>
      </c>
      <c r="C244" s="2" t="s">
        <v>665</v>
      </c>
      <c r="D244" s="4"/>
      <c r="E244" s="85" t="s">
        <v>668</v>
      </c>
      <c r="F244" s="137">
        <f>F245</f>
        <v>10000</v>
      </c>
    </row>
    <row r="245" spans="1:6" s="21" customFormat="1" ht="39" x14ac:dyDescent="0.35">
      <c r="A245" s="69">
        <v>236</v>
      </c>
      <c r="B245" s="3">
        <v>502</v>
      </c>
      <c r="C245" s="4" t="s">
        <v>665</v>
      </c>
      <c r="D245" s="4" t="s">
        <v>666</v>
      </c>
      <c r="E245" s="91" t="s">
        <v>667</v>
      </c>
      <c r="F245" s="138">
        <v>10000</v>
      </c>
    </row>
    <row r="246" spans="1:6" ht="15" customHeight="1" x14ac:dyDescent="0.35">
      <c r="A246" s="69">
        <v>237</v>
      </c>
      <c r="B246" s="53">
        <v>503</v>
      </c>
      <c r="C246" s="2"/>
      <c r="D246" s="2"/>
      <c r="E246" s="85" t="s">
        <v>16</v>
      </c>
      <c r="F246" s="137">
        <f>F273+F256+F247+F252</f>
        <v>66115.8</v>
      </c>
    </row>
    <row r="247" spans="1:6" ht="39" x14ac:dyDescent="0.35">
      <c r="A247" s="69">
        <v>238</v>
      </c>
      <c r="B247" s="53">
        <v>503</v>
      </c>
      <c r="C247" s="2" t="s">
        <v>201</v>
      </c>
      <c r="D247" s="2"/>
      <c r="E247" s="85" t="s">
        <v>618</v>
      </c>
      <c r="F247" s="137">
        <f>F248</f>
        <v>1486.5</v>
      </c>
    </row>
    <row r="248" spans="1:6" ht="26" x14ac:dyDescent="0.35">
      <c r="A248" s="69">
        <v>239</v>
      </c>
      <c r="B248" s="53">
        <v>503</v>
      </c>
      <c r="C248" s="2" t="s">
        <v>278</v>
      </c>
      <c r="D248" s="2"/>
      <c r="E248" s="85" t="s">
        <v>483</v>
      </c>
      <c r="F248" s="137">
        <f>F249</f>
        <v>1486.5</v>
      </c>
    </row>
    <row r="249" spans="1:6" ht="26" x14ac:dyDescent="0.35">
      <c r="A249" s="69">
        <v>240</v>
      </c>
      <c r="B249" s="53">
        <v>503</v>
      </c>
      <c r="C249" s="2" t="s">
        <v>660</v>
      </c>
      <c r="D249" s="4"/>
      <c r="E249" s="85" t="s">
        <v>661</v>
      </c>
      <c r="F249" s="137">
        <f>F250+F251</f>
        <v>1486.5</v>
      </c>
    </row>
    <row r="250" spans="1:6" ht="26" x14ac:dyDescent="0.35">
      <c r="A250" s="69">
        <v>241</v>
      </c>
      <c r="B250" s="54">
        <v>503</v>
      </c>
      <c r="C250" s="4" t="s">
        <v>660</v>
      </c>
      <c r="D250" s="4" t="s">
        <v>78</v>
      </c>
      <c r="E250" s="91" t="s">
        <v>77</v>
      </c>
      <c r="F250" s="138">
        <v>819.1</v>
      </c>
    </row>
    <row r="251" spans="1:6" ht="15.5" x14ac:dyDescent="0.35">
      <c r="A251" s="69">
        <v>242</v>
      </c>
      <c r="B251" s="54">
        <v>503</v>
      </c>
      <c r="C251" s="4" t="s">
        <v>660</v>
      </c>
      <c r="D251" s="4" t="s">
        <v>90</v>
      </c>
      <c r="E251" s="91" t="s">
        <v>91</v>
      </c>
      <c r="F251" s="138">
        <v>667.4</v>
      </c>
    </row>
    <row r="252" spans="1:6" ht="26" x14ac:dyDescent="0.35">
      <c r="A252" s="69">
        <v>243</v>
      </c>
      <c r="B252" s="53">
        <v>503</v>
      </c>
      <c r="C252" s="2" t="s">
        <v>221</v>
      </c>
      <c r="D252" s="2"/>
      <c r="E252" s="92" t="s">
        <v>638</v>
      </c>
      <c r="F252" s="137">
        <f>F253</f>
        <v>80</v>
      </c>
    </row>
    <row r="253" spans="1:6" ht="39" x14ac:dyDescent="0.35">
      <c r="A253" s="69">
        <v>244</v>
      </c>
      <c r="B253" s="53">
        <v>503</v>
      </c>
      <c r="C253" s="2" t="s">
        <v>219</v>
      </c>
      <c r="D253" s="2"/>
      <c r="E253" s="92" t="s">
        <v>159</v>
      </c>
      <c r="F253" s="137">
        <f>F254</f>
        <v>80</v>
      </c>
    </row>
    <row r="254" spans="1:6" ht="26" x14ac:dyDescent="0.35">
      <c r="A254" s="69">
        <v>245</v>
      </c>
      <c r="B254" s="53">
        <v>503</v>
      </c>
      <c r="C254" s="2" t="s">
        <v>493</v>
      </c>
      <c r="D254" s="2"/>
      <c r="E254" s="85" t="s">
        <v>522</v>
      </c>
      <c r="F254" s="137">
        <f>F255</f>
        <v>80</v>
      </c>
    </row>
    <row r="255" spans="1:6" ht="26" x14ac:dyDescent="0.35">
      <c r="A255" s="69">
        <v>246</v>
      </c>
      <c r="B255" s="54">
        <v>503</v>
      </c>
      <c r="C255" s="4" t="s">
        <v>493</v>
      </c>
      <c r="D255" s="4" t="s">
        <v>78</v>
      </c>
      <c r="E255" s="91" t="s">
        <v>77</v>
      </c>
      <c r="F255" s="138">
        <v>80</v>
      </c>
    </row>
    <row r="256" spans="1:6" s="21" customFormat="1" ht="39" x14ac:dyDescent="0.35">
      <c r="A256" s="69">
        <v>247</v>
      </c>
      <c r="B256" s="53">
        <v>503</v>
      </c>
      <c r="C256" s="2" t="s">
        <v>351</v>
      </c>
      <c r="D256" s="2"/>
      <c r="E256" s="92" t="s">
        <v>669</v>
      </c>
      <c r="F256" s="137">
        <f>F257+F261+F263+F265+F267+F269+F271</f>
        <v>50715.600000000006</v>
      </c>
    </row>
    <row r="257" spans="1:6" s="21" customFormat="1" ht="26" x14ac:dyDescent="0.35">
      <c r="A257" s="69">
        <v>248</v>
      </c>
      <c r="B257" s="53">
        <v>503</v>
      </c>
      <c r="C257" s="31" t="s">
        <v>352</v>
      </c>
      <c r="D257" s="2"/>
      <c r="E257" s="85" t="s">
        <v>439</v>
      </c>
      <c r="F257" s="137">
        <f>F258+F259+F260</f>
        <v>5427.5</v>
      </c>
    </row>
    <row r="258" spans="1:6" s="21" customFormat="1" ht="26" x14ac:dyDescent="0.35">
      <c r="A258" s="69">
        <v>249</v>
      </c>
      <c r="B258" s="54">
        <v>503</v>
      </c>
      <c r="C258" s="51" t="s">
        <v>352</v>
      </c>
      <c r="D258" s="4" t="s">
        <v>78</v>
      </c>
      <c r="E258" s="91" t="s">
        <v>77</v>
      </c>
      <c r="F258" s="138">
        <v>2184.5</v>
      </c>
    </row>
    <row r="259" spans="1:6" s="21" customFormat="1" ht="15.5" x14ac:dyDescent="0.35">
      <c r="A259" s="69">
        <v>250</v>
      </c>
      <c r="B259" s="54">
        <v>503</v>
      </c>
      <c r="C259" s="51" t="s">
        <v>352</v>
      </c>
      <c r="D259" s="4" t="s">
        <v>85</v>
      </c>
      <c r="E259" s="91" t="s">
        <v>86</v>
      </c>
      <c r="F259" s="138">
        <v>2423</v>
      </c>
    </row>
    <row r="260" spans="1:6" s="21" customFormat="1" ht="15.5" x14ac:dyDescent="0.35">
      <c r="A260" s="69">
        <v>251</v>
      </c>
      <c r="B260" s="54">
        <v>503</v>
      </c>
      <c r="C260" s="51" t="s">
        <v>352</v>
      </c>
      <c r="D260" s="4" t="s">
        <v>90</v>
      </c>
      <c r="E260" s="91" t="s">
        <v>91</v>
      </c>
      <c r="F260" s="138">
        <f>820</f>
        <v>820</v>
      </c>
    </row>
    <row r="261" spans="1:6" ht="39" x14ac:dyDescent="0.35">
      <c r="A261" s="69">
        <v>252</v>
      </c>
      <c r="B261" s="53">
        <v>503</v>
      </c>
      <c r="C261" s="2" t="s">
        <v>467</v>
      </c>
      <c r="D261" s="2"/>
      <c r="E261" s="85" t="s">
        <v>476</v>
      </c>
      <c r="F261" s="137">
        <f>F262</f>
        <v>4595.8</v>
      </c>
    </row>
    <row r="262" spans="1:6" ht="26" x14ac:dyDescent="0.35">
      <c r="A262" s="69">
        <v>253</v>
      </c>
      <c r="B262" s="54">
        <v>503</v>
      </c>
      <c r="C262" s="4" t="s">
        <v>467</v>
      </c>
      <c r="D262" s="4" t="s">
        <v>78</v>
      </c>
      <c r="E262" s="91" t="s">
        <v>77</v>
      </c>
      <c r="F262" s="138">
        <v>4595.8</v>
      </c>
    </row>
    <row r="263" spans="1:6" s="21" customFormat="1" ht="29.5" customHeight="1" x14ac:dyDescent="0.35">
      <c r="A263" s="69">
        <v>254</v>
      </c>
      <c r="B263" s="53">
        <v>503</v>
      </c>
      <c r="C263" s="2" t="s">
        <v>468</v>
      </c>
      <c r="D263" s="2"/>
      <c r="E263" s="85" t="s">
        <v>469</v>
      </c>
      <c r="F263" s="137">
        <f>F264</f>
        <v>20380.099999999999</v>
      </c>
    </row>
    <row r="264" spans="1:6" s="21" customFormat="1" ht="26" x14ac:dyDescent="0.35">
      <c r="A264" s="69">
        <v>255</v>
      </c>
      <c r="B264" s="54">
        <v>503</v>
      </c>
      <c r="C264" s="4" t="s">
        <v>468</v>
      </c>
      <c r="D264" s="4">
        <v>240</v>
      </c>
      <c r="E264" s="91" t="s">
        <v>77</v>
      </c>
      <c r="F264" s="138">
        <v>20380.099999999999</v>
      </c>
    </row>
    <row r="265" spans="1:6" s="21" customFormat="1" ht="26" x14ac:dyDescent="0.35">
      <c r="A265" s="69">
        <v>256</v>
      </c>
      <c r="B265" s="53">
        <v>503</v>
      </c>
      <c r="C265" s="2" t="s">
        <v>471</v>
      </c>
      <c r="D265" s="2"/>
      <c r="E265" s="85" t="s">
        <v>470</v>
      </c>
      <c r="F265" s="137">
        <f>F266</f>
        <v>2060.6999999999998</v>
      </c>
    </row>
    <row r="266" spans="1:6" ht="26" x14ac:dyDescent="0.35">
      <c r="A266" s="69">
        <v>257</v>
      </c>
      <c r="B266" s="54">
        <v>503</v>
      </c>
      <c r="C266" s="4" t="s">
        <v>471</v>
      </c>
      <c r="D266" s="4">
        <v>240</v>
      </c>
      <c r="E266" s="91" t="s">
        <v>77</v>
      </c>
      <c r="F266" s="138">
        <v>2060.6999999999998</v>
      </c>
    </row>
    <row r="267" spans="1:6" ht="39" x14ac:dyDescent="0.35">
      <c r="A267" s="69">
        <v>258</v>
      </c>
      <c r="B267" s="53">
        <v>503</v>
      </c>
      <c r="C267" s="2" t="s">
        <v>472</v>
      </c>
      <c r="D267" s="2"/>
      <c r="E267" s="85" t="s">
        <v>545</v>
      </c>
      <c r="F267" s="137">
        <f>F268</f>
        <v>4216.3999999999996</v>
      </c>
    </row>
    <row r="268" spans="1:6" ht="27" customHeight="1" x14ac:dyDescent="0.35">
      <c r="A268" s="69">
        <v>259</v>
      </c>
      <c r="B268" s="54">
        <v>503</v>
      </c>
      <c r="C268" s="4" t="s">
        <v>472</v>
      </c>
      <c r="D268" s="4">
        <v>240</v>
      </c>
      <c r="E268" s="91" t="s">
        <v>77</v>
      </c>
      <c r="F268" s="138">
        <v>4216.3999999999996</v>
      </c>
    </row>
    <row r="269" spans="1:6" ht="14.5" customHeight="1" x14ac:dyDescent="0.35">
      <c r="A269" s="69">
        <v>260</v>
      </c>
      <c r="B269" s="53">
        <v>503</v>
      </c>
      <c r="C269" s="2" t="s">
        <v>672</v>
      </c>
      <c r="D269" s="2"/>
      <c r="E269" s="85" t="s">
        <v>630</v>
      </c>
      <c r="F269" s="137">
        <f>F270</f>
        <v>12974.8</v>
      </c>
    </row>
    <row r="270" spans="1:6" ht="14.15" customHeight="1" x14ac:dyDescent="0.35">
      <c r="A270" s="69">
        <v>261</v>
      </c>
      <c r="B270" s="54">
        <v>503</v>
      </c>
      <c r="C270" s="4" t="s">
        <v>672</v>
      </c>
      <c r="D270" s="51" t="s">
        <v>85</v>
      </c>
      <c r="E270" s="93" t="s">
        <v>86</v>
      </c>
      <c r="F270" s="139">
        <v>12974.8</v>
      </c>
    </row>
    <row r="271" spans="1:6" ht="26" x14ac:dyDescent="0.35">
      <c r="A271" s="69">
        <v>262</v>
      </c>
      <c r="B271" s="53">
        <v>503</v>
      </c>
      <c r="C271" s="2" t="s">
        <v>673</v>
      </c>
      <c r="D271" s="2"/>
      <c r="E271" s="85" t="s">
        <v>662</v>
      </c>
      <c r="F271" s="137">
        <f>F272</f>
        <v>1060.3</v>
      </c>
    </row>
    <row r="272" spans="1:6" ht="14.15" customHeight="1" x14ac:dyDescent="0.35">
      <c r="A272" s="69">
        <v>263</v>
      </c>
      <c r="B272" s="54">
        <v>503</v>
      </c>
      <c r="C272" s="4" t="s">
        <v>673</v>
      </c>
      <c r="D272" s="51" t="s">
        <v>85</v>
      </c>
      <c r="E272" s="93" t="s">
        <v>86</v>
      </c>
      <c r="F272" s="138">
        <v>1060.3</v>
      </c>
    </row>
    <row r="273" spans="1:8" s="21" customFormat="1" ht="15" customHeight="1" x14ac:dyDescent="0.35">
      <c r="A273" s="69">
        <v>264</v>
      </c>
      <c r="B273" s="53">
        <v>503</v>
      </c>
      <c r="C273" s="2" t="s">
        <v>189</v>
      </c>
      <c r="D273" s="2"/>
      <c r="E273" s="85" t="s">
        <v>156</v>
      </c>
      <c r="F273" s="137">
        <f>F276+F274</f>
        <v>13833.7</v>
      </c>
    </row>
    <row r="274" spans="1:8" s="21" customFormat="1" ht="26" x14ac:dyDescent="0.35">
      <c r="A274" s="69">
        <v>265</v>
      </c>
      <c r="B274" s="87">
        <v>503</v>
      </c>
      <c r="C274" s="10" t="s">
        <v>391</v>
      </c>
      <c r="D274" s="4"/>
      <c r="E274" s="85" t="s">
        <v>392</v>
      </c>
      <c r="F274" s="137">
        <f>F275</f>
        <v>2783.7</v>
      </c>
    </row>
    <row r="275" spans="1:8" s="21" customFormat="1" ht="15" customHeight="1" x14ac:dyDescent="0.35">
      <c r="A275" s="69">
        <v>266</v>
      </c>
      <c r="B275" s="88">
        <v>503</v>
      </c>
      <c r="C275" s="12" t="s">
        <v>391</v>
      </c>
      <c r="D275" s="4" t="s">
        <v>51</v>
      </c>
      <c r="E275" s="91" t="s">
        <v>52</v>
      </c>
      <c r="F275" s="138">
        <f>2000+783.7</f>
        <v>2783.7</v>
      </c>
      <c r="H275" s="153" t="s">
        <v>723</v>
      </c>
    </row>
    <row r="276" spans="1:8" s="21" customFormat="1" ht="29.15" customHeight="1" x14ac:dyDescent="0.35">
      <c r="A276" s="69">
        <v>267</v>
      </c>
      <c r="B276" s="53">
        <v>503</v>
      </c>
      <c r="C276" s="31" t="s">
        <v>340</v>
      </c>
      <c r="D276" s="2"/>
      <c r="E276" s="92" t="s">
        <v>604</v>
      </c>
      <c r="F276" s="137">
        <f>F277</f>
        <v>11050</v>
      </c>
    </row>
    <row r="277" spans="1:8" s="21" customFormat="1" ht="26" x14ac:dyDescent="0.35">
      <c r="A277" s="69">
        <v>268</v>
      </c>
      <c r="B277" s="54">
        <v>503</v>
      </c>
      <c r="C277" s="51" t="s">
        <v>340</v>
      </c>
      <c r="D277" s="4">
        <v>240</v>
      </c>
      <c r="E277" s="91" t="s">
        <v>77</v>
      </c>
      <c r="F277" s="138">
        <v>11050</v>
      </c>
    </row>
    <row r="278" spans="1:8" ht="15.5" x14ac:dyDescent="0.35">
      <c r="A278" s="69">
        <v>269</v>
      </c>
      <c r="B278" s="53">
        <v>505</v>
      </c>
      <c r="C278" s="2"/>
      <c r="D278" s="2"/>
      <c r="E278" s="85" t="s">
        <v>17</v>
      </c>
      <c r="F278" s="137">
        <f>F279+F288</f>
        <v>17944.7</v>
      </c>
    </row>
    <row r="279" spans="1:8" ht="39" x14ac:dyDescent="0.35">
      <c r="A279" s="69">
        <v>270</v>
      </c>
      <c r="B279" s="53">
        <v>505</v>
      </c>
      <c r="C279" s="2" t="s">
        <v>201</v>
      </c>
      <c r="D279" s="2"/>
      <c r="E279" s="85" t="s">
        <v>618</v>
      </c>
      <c r="F279" s="137">
        <f>F284+F280</f>
        <v>16800</v>
      </c>
    </row>
    <row r="280" spans="1:8" ht="39" x14ac:dyDescent="0.35">
      <c r="A280" s="69">
        <v>271</v>
      </c>
      <c r="B280" s="53">
        <v>505</v>
      </c>
      <c r="C280" s="2" t="s">
        <v>200</v>
      </c>
      <c r="D280" s="2"/>
      <c r="E280" s="85" t="s">
        <v>318</v>
      </c>
      <c r="F280" s="137">
        <f>F281</f>
        <v>739.7</v>
      </c>
    </row>
    <row r="281" spans="1:8" ht="52" x14ac:dyDescent="0.35">
      <c r="A281" s="69">
        <v>272</v>
      </c>
      <c r="B281" s="53">
        <v>505</v>
      </c>
      <c r="C281" s="2" t="s">
        <v>199</v>
      </c>
      <c r="D281" s="2"/>
      <c r="E281" s="85" t="s">
        <v>198</v>
      </c>
      <c r="F281" s="137">
        <f>F282+F283</f>
        <v>739.7</v>
      </c>
    </row>
    <row r="282" spans="1:8" ht="15.5" x14ac:dyDescent="0.35">
      <c r="A282" s="69">
        <v>273</v>
      </c>
      <c r="B282" s="54">
        <v>505</v>
      </c>
      <c r="C282" s="4" t="s">
        <v>199</v>
      </c>
      <c r="D282" s="4" t="s">
        <v>44</v>
      </c>
      <c r="E282" s="91" t="s">
        <v>45</v>
      </c>
      <c r="F282" s="139">
        <v>371.9</v>
      </c>
    </row>
    <row r="283" spans="1:8" ht="26" x14ac:dyDescent="0.35">
      <c r="A283" s="69">
        <v>274</v>
      </c>
      <c r="B283" s="54">
        <v>505</v>
      </c>
      <c r="C283" s="4" t="s">
        <v>199</v>
      </c>
      <c r="D283" s="4">
        <v>240</v>
      </c>
      <c r="E283" s="91" t="s">
        <v>77</v>
      </c>
      <c r="F283" s="139">
        <v>367.8</v>
      </c>
    </row>
    <row r="284" spans="1:8" ht="52" x14ac:dyDescent="0.35">
      <c r="A284" s="69">
        <v>275</v>
      </c>
      <c r="B284" s="53">
        <v>505</v>
      </c>
      <c r="C284" s="2" t="s">
        <v>482</v>
      </c>
      <c r="D284" s="2"/>
      <c r="E284" s="85" t="s">
        <v>620</v>
      </c>
      <c r="F284" s="137">
        <f>F285</f>
        <v>16060.3</v>
      </c>
    </row>
    <row r="285" spans="1:8" ht="26" x14ac:dyDescent="0.35">
      <c r="A285" s="69">
        <v>276</v>
      </c>
      <c r="B285" s="53">
        <v>505</v>
      </c>
      <c r="C285" s="2" t="s">
        <v>585</v>
      </c>
      <c r="D285" s="2"/>
      <c r="E285" s="85" t="s">
        <v>115</v>
      </c>
      <c r="F285" s="137">
        <f>F286+F287</f>
        <v>16060.3</v>
      </c>
    </row>
    <row r="286" spans="1:8" ht="15.5" x14ac:dyDescent="0.35">
      <c r="A286" s="69">
        <v>277</v>
      </c>
      <c r="B286" s="54">
        <v>505</v>
      </c>
      <c r="C286" s="4" t="s">
        <v>585</v>
      </c>
      <c r="D286" s="4" t="s">
        <v>44</v>
      </c>
      <c r="E286" s="91" t="s">
        <v>45</v>
      </c>
      <c r="F286" s="138">
        <v>15939</v>
      </c>
    </row>
    <row r="287" spans="1:8" ht="26" x14ac:dyDescent="0.35">
      <c r="A287" s="69">
        <v>278</v>
      </c>
      <c r="B287" s="54">
        <v>505</v>
      </c>
      <c r="C287" s="4" t="s">
        <v>585</v>
      </c>
      <c r="D287" s="4">
        <v>240</v>
      </c>
      <c r="E287" s="91" t="s">
        <v>77</v>
      </c>
      <c r="F287" s="138">
        <v>121.3</v>
      </c>
    </row>
    <row r="288" spans="1:8" ht="15.5" x14ac:dyDescent="0.35">
      <c r="A288" s="69">
        <v>279</v>
      </c>
      <c r="B288" s="99">
        <v>505</v>
      </c>
      <c r="C288" s="95" t="s">
        <v>189</v>
      </c>
      <c r="D288" s="95"/>
      <c r="E288" s="101" t="s">
        <v>156</v>
      </c>
      <c r="F288" s="137">
        <f>F291+F289</f>
        <v>1144.7</v>
      </c>
    </row>
    <row r="289" spans="1:6" ht="29.5" customHeight="1" x14ac:dyDescent="0.35">
      <c r="A289" s="69">
        <v>280</v>
      </c>
      <c r="B289" s="100">
        <v>505</v>
      </c>
      <c r="C289" s="2" t="s">
        <v>553</v>
      </c>
      <c r="D289" s="96"/>
      <c r="E289" s="85" t="s">
        <v>554</v>
      </c>
      <c r="F289" s="137">
        <f>F290</f>
        <v>1062</v>
      </c>
    </row>
    <row r="290" spans="1:6" ht="15.5" x14ac:dyDescent="0.35">
      <c r="A290" s="69">
        <v>281</v>
      </c>
      <c r="B290" s="100">
        <v>505</v>
      </c>
      <c r="C290" s="4" t="s">
        <v>553</v>
      </c>
      <c r="D290" s="96" t="s">
        <v>51</v>
      </c>
      <c r="E290" s="91" t="s">
        <v>52</v>
      </c>
      <c r="F290" s="138">
        <v>1062</v>
      </c>
    </row>
    <row r="291" spans="1:6" ht="26" x14ac:dyDescent="0.35">
      <c r="A291" s="69">
        <v>282</v>
      </c>
      <c r="B291" s="99">
        <v>505</v>
      </c>
      <c r="C291" s="97" t="s">
        <v>445</v>
      </c>
      <c r="D291" s="95"/>
      <c r="E291" s="101" t="s">
        <v>446</v>
      </c>
      <c r="F291" s="137">
        <f>F292</f>
        <v>82.7</v>
      </c>
    </row>
    <row r="292" spans="1:6" ht="26" x14ac:dyDescent="0.35">
      <c r="A292" s="69">
        <v>283</v>
      </c>
      <c r="B292" s="100">
        <v>505</v>
      </c>
      <c r="C292" s="98" t="s">
        <v>445</v>
      </c>
      <c r="D292" s="96">
        <v>240</v>
      </c>
      <c r="E292" s="102" t="s">
        <v>77</v>
      </c>
      <c r="F292" s="138">
        <v>82.7</v>
      </c>
    </row>
    <row r="293" spans="1:6" ht="15.5" x14ac:dyDescent="0.35">
      <c r="A293" s="69">
        <v>284</v>
      </c>
      <c r="B293" s="53">
        <v>600</v>
      </c>
      <c r="C293" s="2"/>
      <c r="D293" s="2"/>
      <c r="E293" s="90" t="s">
        <v>18</v>
      </c>
      <c r="F293" s="137">
        <f>F294+F299</f>
        <v>1837</v>
      </c>
    </row>
    <row r="294" spans="1:6" ht="16.5" customHeight="1" x14ac:dyDescent="0.35">
      <c r="A294" s="69">
        <v>285</v>
      </c>
      <c r="B294" s="53">
        <v>603</v>
      </c>
      <c r="C294" s="2"/>
      <c r="D294" s="2"/>
      <c r="E294" s="85" t="s">
        <v>75</v>
      </c>
      <c r="F294" s="137">
        <f>F295</f>
        <v>1543</v>
      </c>
    </row>
    <row r="295" spans="1:6" ht="39" x14ac:dyDescent="0.35">
      <c r="A295" s="69">
        <v>286</v>
      </c>
      <c r="B295" s="53">
        <v>603</v>
      </c>
      <c r="C295" s="31" t="s">
        <v>232</v>
      </c>
      <c r="D295" s="2"/>
      <c r="E295" s="92" t="s">
        <v>637</v>
      </c>
      <c r="F295" s="137">
        <f>F296</f>
        <v>1543</v>
      </c>
    </row>
    <row r="296" spans="1:6" ht="26" x14ac:dyDescent="0.35">
      <c r="A296" s="69">
        <v>287</v>
      </c>
      <c r="B296" s="1">
        <v>603</v>
      </c>
      <c r="C296" s="2" t="s">
        <v>430</v>
      </c>
      <c r="D296" s="2"/>
      <c r="E296" s="92" t="s">
        <v>431</v>
      </c>
      <c r="F296" s="137">
        <f>F297</f>
        <v>1543</v>
      </c>
    </row>
    <row r="297" spans="1:6" ht="18.649999999999999" customHeight="1" x14ac:dyDescent="0.35">
      <c r="A297" s="69">
        <v>288</v>
      </c>
      <c r="B297" s="53">
        <v>603</v>
      </c>
      <c r="C297" s="31" t="s">
        <v>388</v>
      </c>
      <c r="D297" s="2"/>
      <c r="E297" s="85" t="s">
        <v>116</v>
      </c>
      <c r="F297" s="137">
        <f>F298</f>
        <v>1543</v>
      </c>
    </row>
    <row r="298" spans="1:6" ht="26" x14ac:dyDescent="0.35">
      <c r="A298" s="69">
        <v>289</v>
      </c>
      <c r="B298" s="54">
        <v>603</v>
      </c>
      <c r="C298" s="51" t="s">
        <v>388</v>
      </c>
      <c r="D298" s="4" t="s">
        <v>78</v>
      </c>
      <c r="E298" s="102" t="s">
        <v>77</v>
      </c>
      <c r="F298" s="138">
        <v>1543</v>
      </c>
    </row>
    <row r="299" spans="1:6" ht="17.25" customHeight="1" x14ac:dyDescent="0.35">
      <c r="A299" s="69">
        <v>290</v>
      </c>
      <c r="B299" s="53">
        <v>605</v>
      </c>
      <c r="C299" s="51"/>
      <c r="D299" s="4"/>
      <c r="E299" s="85" t="s">
        <v>443</v>
      </c>
      <c r="F299" s="137">
        <f>F300</f>
        <v>294</v>
      </c>
    </row>
    <row r="300" spans="1:6" ht="39" x14ac:dyDescent="0.35">
      <c r="A300" s="69">
        <v>291</v>
      </c>
      <c r="B300" s="53">
        <v>605</v>
      </c>
      <c r="C300" s="31" t="s">
        <v>232</v>
      </c>
      <c r="D300" s="2"/>
      <c r="E300" s="92" t="s">
        <v>637</v>
      </c>
      <c r="F300" s="137">
        <f>F301</f>
        <v>294</v>
      </c>
    </row>
    <row r="301" spans="1:6" ht="26" x14ac:dyDescent="0.35">
      <c r="A301" s="69">
        <v>292</v>
      </c>
      <c r="B301" s="1">
        <v>605</v>
      </c>
      <c r="C301" s="2" t="s">
        <v>430</v>
      </c>
      <c r="D301" s="2"/>
      <c r="E301" s="92" t="s">
        <v>431</v>
      </c>
      <c r="F301" s="137">
        <f>F302+F304+F306+F308</f>
        <v>294</v>
      </c>
    </row>
    <row r="302" spans="1:6" ht="26" x14ac:dyDescent="0.35">
      <c r="A302" s="69">
        <v>293</v>
      </c>
      <c r="B302" s="53">
        <v>605</v>
      </c>
      <c r="C302" s="31" t="s">
        <v>381</v>
      </c>
      <c r="D302" s="2"/>
      <c r="E302" s="85" t="s">
        <v>382</v>
      </c>
      <c r="F302" s="137">
        <f>F303</f>
        <v>158</v>
      </c>
    </row>
    <row r="303" spans="1:6" ht="26" x14ac:dyDescent="0.35">
      <c r="A303" s="69">
        <v>294</v>
      </c>
      <c r="B303" s="54">
        <v>605</v>
      </c>
      <c r="C303" s="51" t="s">
        <v>381</v>
      </c>
      <c r="D303" s="4" t="s">
        <v>78</v>
      </c>
      <c r="E303" s="91" t="s">
        <v>77</v>
      </c>
      <c r="F303" s="138">
        <v>158</v>
      </c>
    </row>
    <row r="304" spans="1:6" ht="15.5" x14ac:dyDescent="0.35">
      <c r="A304" s="69">
        <v>295</v>
      </c>
      <c r="B304" s="53">
        <v>605</v>
      </c>
      <c r="C304" s="31" t="s">
        <v>434</v>
      </c>
      <c r="D304" s="4"/>
      <c r="E304" s="85" t="s">
        <v>384</v>
      </c>
      <c r="F304" s="137">
        <f>F305</f>
        <v>36</v>
      </c>
    </row>
    <row r="305" spans="1:6" ht="26" x14ac:dyDescent="0.35">
      <c r="A305" s="69">
        <v>296</v>
      </c>
      <c r="B305" s="54">
        <v>605</v>
      </c>
      <c r="C305" s="51" t="s">
        <v>434</v>
      </c>
      <c r="D305" s="4" t="s">
        <v>78</v>
      </c>
      <c r="E305" s="91" t="s">
        <v>77</v>
      </c>
      <c r="F305" s="138">
        <v>36</v>
      </c>
    </row>
    <row r="306" spans="1:6" ht="17.25" customHeight="1" x14ac:dyDescent="0.35">
      <c r="A306" s="69">
        <v>297</v>
      </c>
      <c r="B306" s="53">
        <v>605</v>
      </c>
      <c r="C306" s="31" t="s">
        <v>383</v>
      </c>
      <c r="D306" s="4"/>
      <c r="E306" s="85" t="s">
        <v>386</v>
      </c>
      <c r="F306" s="137">
        <f>F307</f>
        <v>70</v>
      </c>
    </row>
    <row r="307" spans="1:6" ht="17.25" customHeight="1" x14ac:dyDescent="0.35">
      <c r="A307" s="69">
        <v>298</v>
      </c>
      <c r="B307" s="54">
        <v>605</v>
      </c>
      <c r="C307" s="51" t="s">
        <v>383</v>
      </c>
      <c r="D307" s="4" t="s">
        <v>78</v>
      </c>
      <c r="E307" s="91" t="s">
        <v>77</v>
      </c>
      <c r="F307" s="138">
        <v>70</v>
      </c>
    </row>
    <row r="308" spans="1:6" s="21" customFormat="1" ht="15.5" x14ac:dyDescent="0.35">
      <c r="A308" s="69">
        <v>299</v>
      </c>
      <c r="B308" s="53">
        <v>605</v>
      </c>
      <c r="C308" s="31" t="s">
        <v>385</v>
      </c>
      <c r="D308" s="2"/>
      <c r="E308" s="85" t="s">
        <v>353</v>
      </c>
      <c r="F308" s="137">
        <f>F309</f>
        <v>30</v>
      </c>
    </row>
    <row r="309" spans="1:6" ht="26" x14ac:dyDescent="0.35">
      <c r="A309" s="69">
        <v>300</v>
      </c>
      <c r="B309" s="54">
        <v>605</v>
      </c>
      <c r="C309" s="51" t="s">
        <v>385</v>
      </c>
      <c r="D309" s="51">
        <v>240</v>
      </c>
      <c r="E309" s="91" t="s">
        <v>77</v>
      </c>
      <c r="F309" s="138">
        <v>30</v>
      </c>
    </row>
    <row r="310" spans="1:6" ht="15.75" customHeight="1" x14ac:dyDescent="0.35">
      <c r="A310" s="69">
        <v>301</v>
      </c>
      <c r="B310" s="53">
        <v>700</v>
      </c>
      <c r="C310" s="2"/>
      <c r="D310" s="2"/>
      <c r="E310" s="90" t="s">
        <v>19</v>
      </c>
      <c r="F310" s="137">
        <f>F311+F343+F394+F412+F380</f>
        <v>1271470</v>
      </c>
    </row>
    <row r="311" spans="1:6" ht="15.5" x14ac:dyDescent="0.35">
      <c r="A311" s="69">
        <v>302</v>
      </c>
      <c r="B311" s="53">
        <v>701</v>
      </c>
      <c r="C311" s="2"/>
      <c r="D311" s="2"/>
      <c r="E311" s="85" t="s">
        <v>20</v>
      </c>
      <c r="F311" s="137">
        <f>F312+F340</f>
        <v>424947.49999999994</v>
      </c>
    </row>
    <row r="312" spans="1:6" ht="39" x14ac:dyDescent="0.35">
      <c r="A312" s="69">
        <v>303</v>
      </c>
      <c r="B312" s="53">
        <v>701</v>
      </c>
      <c r="C312" s="2" t="s">
        <v>279</v>
      </c>
      <c r="D312" s="2"/>
      <c r="E312" s="92" t="s">
        <v>633</v>
      </c>
      <c r="F312" s="137">
        <f>F313+F324+F335</f>
        <v>404322.49999999994</v>
      </c>
    </row>
    <row r="313" spans="1:6" ht="26" x14ac:dyDescent="0.35">
      <c r="A313" s="69">
        <v>304</v>
      </c>
      <c r="B313" s="53">
        <v>701</v>
      </c>
      <c r="C313" s="2" t="s">
        <v>280</v>
      </c>
      <c r="D313" s="2"/>
      <c r="E313" s="92" t="s">
        <v>119</v>
      </c>
      <c r="F313" s="137">
        <f>F314+F320+F322+F316+F318</f>
        <v>260792.19999999998</v>
      </c>
    </row>
    <row r="314" spans="1:6" ht="39" x14ac:dyDescent="0.35">
      <c r="A314" s="69">
        <v>305</v>
      </c>
      <c r="B314" s="53">
        <v>701</v>
      </c>
      <c r="C314" s="2" t="s">
        <v>281</v>
      </c>
      <c r="D314" s="2"/>
      <c r="E314" s="85" t="s">
        <v>120</v>
      </c>
      <c r="F314" s="137">
        <f>F315</f>
        <v>110771.3</v>
      </c>
    </row>
    <row r="315" spans="1:6" ht="15.5" x14ac:dyDescent="0.35">
      <c r="A315" s="69">
        <v>306</v>
      </c>
      <c r="B315" s="54">
        <v>701</v>
      </c>
      <c r="C315" s="4" t="s">
        <v>281</v>
      </c>
      <c r="D315" s="4" t="s">
        <v>90</v>
      </c>
      <c r="E315" s="91" t="s">
        <v>91</v>
      </c>
      <c r="F315" s="138">
        <v>110771.3</v>
      </c>
    </row>
    <row r="316" spans="1:6" s="21" customFormat="1" ht="15.5" x14ac:dyDescent="0.35">
      <c r="A316" s="69">
        <v>307</v>
      </c>
      <c r="B316" s="53">
        <v>701</v>
      </c>
      <c r="C316" s="2" t="s">
        <v>282</v>
      </c>
      <c r="D316" s="2"/>
      <c r="E316" s="85" t="s">
        <v>121</v>
      </c>
      <c r="F316" s="137">
        <f>F317</f>
        <v>4356</v>
      </c>
    </row>
    <row r="317" spans="1:6" ht="15.5" x14ac:dyDescent="0.35">
      <c r="A317" s="69">
        <v>308</v>
      </c>
      <c r="B317" s="54">
        <v>701</v>
      </c>
      <c r="C317" s="4" t="s">
        <v>282</v>
      </c>
      <c r="D317" s="4" t="s">
        <v>90</v>
      </c>
      <c r="E317" s="91" t="s">
        <v>91</v>
      </c>
      <c r="F317" s="138">
        <v>4356</v>
      </c>
    </row>
    <row r="318" spans="1:6" ht="15.5" x14ac:dyDescent="0.35">
      <c r="A318" s="69">
        <v>309</v>
      </c>
      <c r="B318" s="53">
        <v>701</v>
      </c>
      <c r="C318" s="2" t="s">
        <v>586</v>
      </c>
      <c r="D318" s="2"/>
      <c r="E318" s="5" t="s">
        <v>587</v>
      </c>
      <c r="F318" s="137">
        <f>F319</f>
        <v>1240.9000000000001</v>
      </c>
    </row>
    <row r="319" spans="1:6" ht="15.5" x14ac:dyDescent="0.35">
      <c r="A319" s="69">
        <v>310</v>
      </c>
      <c r="B319" s="54">
        <v>701</v>
      </c>
      <c r="C319" s="4" t="s">
        <v>586</v>
      </c>
      <c r="D319" s="4" t="s">
        <v>90</v>
      </c>
      <c r="E319" s="91" t="s">
        <v>91</v>
      </c>
      <c r="F319" s="138">
        <v>1240.9000000000001</v>
      </c>
    </row>
    <row r="320" spans="1:6" s="21" customFormat="1" ht="65" x14ac:dyDescent="0.35">
      <c r="A320" s="69">
        <v>311</v>
      </c>
      <c r="B320" s="53">
        <v>701</v>
      </c>
      <c r="C320" s="2" t="s">
        <v>202</v>
      </c>
      <c r="D320" s="2"/>
      <c r="E320" s="85" t="s">
        <v>95</v>
      </c>
      <c r="F320" s="137">
        <f>F321</f>
        <v>143116</v>
      </c>
    </row>
    <row r="321" spans="1:6" s="21" customFormat="1" ht="15.5" x14ac:dyDescent="0.35">
      <c r="A321" s="69">
        <v>312</v>
      </c>
      <c r="B321" s="54">
        <v>701</v>
      </c>
      <c r="C321" s="4" t="s">
        <v>202</v>
      </c>
      <c r="D321" s="4" t="s">
        <v>90</v>
      </c>
      <c r="E321" s="91" t="s">
        <v>91</v>
      </c>
      <c r="F321" s="139">
        <v>143116</v>
      </c>
    </row>
    <row r="322" spans="1:6" s="21" customFormat="1" ht="65.5" customHeight="1" x14ac:dyDescent="0.35">
      <c r="A322" s="69">
        <v>313</v>
      </c>
      <c r="B322" s="53">
        <v>701</v>
      </c>
      <c r="C322" s="2" t="s">
        <v>203</v>
      </c>
      <c r="D322" s="2"/>
      <c r="E322" s="85" t="s">
        <v>96</v>
      </c>
      <c r="F322" s="137">
        <f>F323</f>
        <v>1308</v>
      </c>
    </row>
    <row r="323" spans="1:6" s="21" customFormat="1" ht="16.5" customHeight="1" x14ac:dyDescent="0.35">
      <c r="A323" s="69">
        <v>314</v>
      </c>
      <c r="B323" s="54">
        <v>701</v>
      </c>
      <c r="C323" s="4" t="s">
        <v>203</v>
      </c>
      <c r="D323" s="4" t="s">
        <v>90</v>
      </c>
      <c r="E323" s="91" t="s">
        <v>91</v>
      </c>
      <c r="F323" s="139">
        <v>1308</v>
      </c>
    </row>
    <row r="324" spans="1:6" s="21" customFormat="1" ht="30.75" customHeight="1" x14ac:dyDescent="0.35">
      <c r="A324" s="69">
        <v>315</v>
      </c>
      <c r="B324" s="53">
        <v>701</v>
      </c>
      <c r="C324" s="2" t="s">
        <v>285</v>
      </c>
      <c r="D324" s="2"/>
      <c r="E324" s="92" t="s">
        <v>122</v>
      </c>
      <c r="F324" s="137">
        <f>F331+F333+F325+F327+F329</f>
        <v>81598</v>
      </c>
    </row>
    <row r="325" spans="1:6" s="21" customFormat="1" ht="45" customHeight="1" x14ac:dyDescent="0.35">
      <c r="A325" s="69">
        <v>316</v>
      </c>
      <c r="B325" s="53">
        <v>701</v>
      </c>
      <c r="C325" s="2" t="s">
        <v>286</v>
      </c>
      <c r="D325" s="2"/>
      <c r="E325" s="85" t="s">
        <v>123</v>
      </c>
      <c r="F325" s="137">
        <f>F326</f>
        <v>41638.6</v>
      </c>
    </row>
    <row r="326" spans="1:6" s="21" customFormat="1" ht="16" customHeight="1" x14ac:dyDescent="0.35">
      <c r="A326" s="69">
        <v>317</v>
      </c>
      <c r="B326" s="54">
        <v>701</v>
      </c>
      <c r="C326" s="4" t="s">
        <v>286</v>
      </c>
      <c r="D326" s="4" t="s">
        <v>90</v>
      </c>
      <c r="E326" s="91" t="s">
        <v>91</v>
      </c>
      <c r="F326" s="138">
        <v>41638.6</v>
      </c>
    </row>
    <row r="327" spans="1:6" s="21" customFormat="1" ht="17.25" customHeight="1" x14ac:dyDescent="0.35">
      <c r="A327" s="69">
        <v>318</v>
      </c>
      <c r="B327" s="53">
        <v>701</v>
      </c>
      <c r="C327" s="2" t="s">
        <v>287</v>
      </c>
      <c r="D327" s="2"/>
      <c r="E327" s="85" t="s">
        <v>124</v>
      </c>
      <c r="F327" s="137">
        <f>F328</f>
        <v>2088</v>
      </c>
    </row>
    <row r="328" spans="1:6" s="21" customFormat="1" ht="15" customHeight="1" x14ac:dyDescent="0.35">
      <c r="A328" s="69">
        <v>319</v>
      </c>
      <c r="B328" s="54">
        <v>701</v>
      </c>
      <c r="C328" s="4" t="s">
        <v>287</v>
      </c>
      <c r="D328" s="4" t="s">
        <v>90</v>
      </c>
      <c r="E328" s="91" t="s">
        <v>91</v>
      </c>
      <c r="F328" s="138">
        <v>2088</v>
      </c>
    </row>
    <row r="329" spans="1:6" ht="15.5" x14ac:dyDescent="0.35">
      <c r="A329" s="69">
        <v>320</v>
      </c>
      <c r="B329" s="53">
        <v>701</v>
      </c>
      <c r="C329" s="2" t="s">
        <v>288</v>
      </c>
      <c r="D329" s="2"/>
      <c r="E329" s="5" t="s">
        <v>550</v>
      </c>
      <c r="F329" s="137">
        <f>F330</f>
        <v>709.4</v>
      </c>
    </row>
    <row r="330" spans="1:6" ht="15.5" x14ac:dyDescent="0.35">
      <c r="A330" s="69">
        <v>321</v>
      </c>
      <c r="B330" s="54">
        <v>701</v>
      </c>
      <c r="C330" s="4" t="s">
        <v>288</v>
      </c>
      <c r="D330" s="4" t="s">
        <v>90</v>
      </c>
      <c r="E330" s="91" t="s">
        <v>91</v>
      </c>
      <c r="F330" s="138">
        <v>709.4</v>
      </c>
    </row>
    <row r="331" spans="1:6" s="21" customFormat="1" ht="93" customHeight="1" x14ac:dyDescent="0.35">
      <c r="A331" s="69">
        <v>322</v>
      </c>
      <c r="B331" s="53">
        <v>701</v>
      </c>
      <c r="C331" s="31" t="s">
        <v>204</v>
      </c>
      <c r="D331" s="2"/>
      <c r="E331" s="85" t="s">
        <v>97</v>
      </c>
      <c r="F331" s="137">
        <f>F332</f>
        <v>36730</v>
      </c>
    </row>
    <row r="332" spans="1:6" s="21" customFormat="1" ht="16.5" customHeight="1" x14ac:dyDescent="0.35">
      <c r="A332" s="69">
        <v>323</v>
      </c>
      <c r="B332" s="54">
        <v>701</v>
      </c>
      <c r="C332" s="4" t="s">
        <v>204</v>
      </c>
      <c r="D332" s="4" t="s">
        <v>90</v>
      </c>
      <c r="E332" s="91" t="s">
        <v>91</v>
      </c>
      <c r="F332" s="139">
        <v>36730</v>
      </c>
    </row>
    <row r="333" spans="1:6" s="21" customFormat="1" ht="108" customHeight="1" x14ac:dyDescent="0.35">
      <c r="A333" s="69">
        <v>324</v>
      </c>
      <c r="B333" s="53">
        <v>701</v>
      </c>
      <c r="C333" s="2" t="s">
        <v>205</v>
      </c>
      <c r="D333" s="2"/>
      <c r="E333" s="85" t="s">
        <v>98</v>
      </c>
      <c r="F333" s="137">
        <f>F334</f>
        <v>432</v>
      </c>
    </row>
    <row r="334" spans="1:6" s="21" customFormat="1" ht="14.5" customHeight="1" x14ac:dyDescent="0.35">
      <c r="A334" s="69">
        <v>325</v>
      </c>
      <c r="B334" s="54">
        <v>701</v>
      </c>
      <c r="C334" s="4" t="s">
        <v>205</v>
      </c>
      <c r="D334" s="4" t="s">
        <v>90</v>
      </c>
      <c r="E334" s="91" t="s">
        <v>91</v>
      </c>
      <c r="F334" s="139">
        <v>432</v>
      </c>
    </row>
    <row r="335" spans="1:6" s="21" customFormat="1" ht="39" x14ac:dyDescent="0.35">
      <c r="A335" s="69">
        <v>326</v>
      </c>
      <c r="B335" s="53">
        <v>701</v>
      </c>
      <c r="C335" s="2" t="s">
        <v>283</v>
      </c>
      <c r="D335" s="2"/>
      <c r="E335" s="92" t="s">
        <v>186</v>
      </c>
      <c r="F335" s="137">
        <f>F338+F336</f>
        <v>61932.3</v>
      </c>
    </row>
    <row r="336" spans="1:6" s="21" customFormat="1" ht="39" x14ac:dyDescent="0.35">
      <c r="A336" s="69">
        <v>327</v>
      </c>
      <c r="B336" s="53">
        <v>701</v>
      </c>
      <c r="C336" s="31" t="s">
        <v>284</v>
      </c>
      <c r="D336" s="31"/>
      <c r="E336" s="92" t="s">
        <v>671</v>
      </c>
      <c r="F336" s="137">
        <f>F337</f>
        <v>7608.9</v>
      </c>
    </row>
    <row r="337" spans="1:6" s="21" customFormat="1" ht="15.5" x14ac:dyDescent="0.35">
      <c r="A337" s="69">
        <v>328</v>
      </c>
      <c r="B337" s="54">
        <v>701</v>
      </c>
      <c r="C337" s="51" t="s">
        <v>284</v>
      </c>
      <c r="D337" s="4" t="s">
        <v>90</v>
      </c>
      <c r="E337" s="91" t="s">
        <v>91</v>
      </c>
      <c r="F337" s="138">
        <v>7608.9</v>
      </c>
    </row>
    <row r="338" spans="1:6" s="21" customFormat="1" ht="26" x14ac:dyDescent="0.35">
      <c r="A338" s="69">
        <v>329</v>
      </c>
      <c r="B338" s="53">
        <v>701</v>
      </c>
      <c r="C338" s="31" t="s">
        <v>649</v>
      </c>
      <c r="D338" s="31"/>
      <c r="E338" s="85" t="s">
        <v>648</v>
      </c>
      <c r="F338" s="137">
        <f>F339</f>
        <v>54323.4</v>
      </c>
    </row>
    <row r="339" spans="1:6" s="21" customFormat="1" ht="15.5" x14ac:dyDescent="0.35">
      <c r="A339" s="69">
        <v>330</v>
      </c>
      <c r="B339" s="54">
        <v>701</v>
      </c>
      <c r="C339" s="51" t="s">
        <v>649</v>
      </c>
      <c r="D339" s="4" t="s">
        <v>90</v>
      </c>
      <c r="E339" s="91" t="s">
        <v>91</v>
      </c>
      <c r="F339" s="138">
        <v>54323.4</v>
      </c>
    </row>
    <row r="340" spans="1:6" ht="39" x14ac:dyDescent="0.35">
      <c r="A340" s="69">
        <v>331</v>
      </c>
      <c r="B340" s="1">
        <v>701</v>
      </c>
      <c r="C340" s="2" t="s">
        <v>440</v>
      </c>
      <c r="D340" s="4"/>
      <c r="E340" s="92" t="s">
        <v>640</v>
      </c>
      <c r="F340" s="137">
        <f>F341</f>
        <v>20625</v>
      </c>
    </row>
    <row r="341" spans="1:6" ht="39" x14ac:dyDescent="0.35">
      <c r="A341" s="69">
        <v>332</v>
      </c>
      <c r="B341" s="1">
        <v>701</v>
      </c>
      <c r="C341" s="2" t="s">
        <v>441</v>
      </c>
      <c r="D341" s="4"/>
      <c r="E341" s="85" t="s">
        <v>457</v>
      </c>
      <c r="F341" s="137">
        <f>F342</f>
        <v>20625</v>
      </c>
    </row>
    <row r="342" spans="1:6" ht="15.5" x14ac:dyDescent="0.35">
      <c r="A342" s="69">
        <v>333</v>
      </c>
      <c r="B342" s="3">
        <v>701</v>
      </c>
      <c r="C342" s="4" t="s">
        <v>441</v>
      </c>
      <c r="D342" s="4" t="s">
        <v>90</v>
      </c>
      <c r="E342" s="91" t="s">
        <v>91</v>
      </c>
      <c r="F342" s="138">
        <v>20625</v>
      </c>
    </row>
    <row r="343" spans="1:6" ht="15.5" x14ac:dyDescent="0.35">
      <c r="A343" s="69">
        <v>334</v>
      </c>
      <c r="B343" s="87">
        <v>702</v>
      </c>
      <c r="C343" s="10"/>
      <c r="D343" s="2"/>
      <c r="E343" s="85" t="s">
        <v>21</v>
      </c>
      <c r="F343" s="137">
        <f>F344+F377+F373</f>
        <v>738332.8</v>
      </c>
    </row>
    <row r="344" spans="1:6" ht="39" x14ac:dyDescent="0.35">
      <c r="A344" s="69">
        <v>335</v>
      </c>
      <c r="B344" s="53">
        <v>702</v>
      </c>
      <c r="C344" s="2" t="s">
        <v>279</v>
      </c>
      <c r="D344" s="2"/>
      <c r="E344" s="92" t="s">
        <v>633</v>
      </c>
      <c r="F344" s="137">
        <f>F345+F356</f>
        <v>702832.8</v>
      </c>
    </row>
    <row r="345" spans="1:6" ht="26" x14ac:dyDescent="0.35">
      <c r="A345" s="69">
        <v>336</v>
      </c>
      <c r="B345" s="53">
        <v>702</v>
      </c>
      <c r="C345" s="2" t="s">
        <v>285</v>
      </c>
      <c r="D345" s="2"/>
      <c r="E345" s="92" t="s">
        <v>122</v>
      </c>
      <c r="F345" s="137">
        <f>F346+F348+F350+F352+F354</f>
        <v>611734.30000000005</v>
      </c>
    </row>
    <row r="346" spans="1:6" ht="30" customHeight="1" x14ac:dyDescent="0.35">
      <c r="A346" s="69">
        <v>337</v>
      </c>
      <c r="B346" s="53">
        <v>702</v>
      </c>
      <c r="C346" s="2" t="s">
        <v>286</v>
      </c>
      <c r="D346" s="2"/>
      <c r="E346" s="85" t="s">
        <v>123</v>
      </c>
      <c r="F346" s="137">
        <f>F347</f>
        <v>202356.1</v>
      </c>
    </row>
    <row r="347" spans="1:6" ht="15.5" x14ac:dyDescent="0.35">
      <c r="A347" s="69">
        <v>338</v>
      </c>
      <c r="B347" s="54">
        <v>702</v>
      </c>
      <c r="C347" s="4" t="s">
        <v>286</v>
      </c>
      <c r="D347" s="4" t="s">
        <v>90</v>
      </c>
      <c r="E347" s="91" t="s">
        <v>91</v>
      </c>
      <c r="F347" s="138">
        <v>202356.1</v>
      </c>
    </row>
    <row r="348" spans="1:6" ht="22.5" customHeight="1" x14ac:dyDescent="0.35">
      <c r="A348" s="69">
        <v>339</v>
      </c>
      <c r="B348" s="53">
        <v>702</v>
      </c>
      <c r="C348" s="2" t="s">
        <v>288</v>
      </c>
      <c r="D348" s="2"/>
      <c r="E348" s="5" t="s">
        <v>550</v>
      </c>
      <c r="F348" s="137">
        <f>F349</f>
        <v>6284.2</v>
      </c>
    </row>
    <row r="349" spans="1:6" s="21" customFormat="1" ht="15.5" x14ac:dyDescent="0.35">
      <c r="A349" s="69">
        <v>340</v>
      </c>
      <c r="B349" s="54">
        <v>702</v>
      </c>
      <c r="C349" s="4" t="s">
        <v>288</v>
      </c>
      <c r="D349" s="4" t="s">
        <v>90</v>
      </c>
      <c r="E349" s="91" t="s">
        <v>91</v>
      </c>
      <c r="F349" s="138">
        <v>6284.2</v>
      </c>
    </row>
    <row r="350" spans="1:6" ht="91" x14ac:dyDescent="0.25">
      <c r="A350" s="69">
        <v>341</v>
      </c>
      <c r="B350" s="53">
        <v>702</v>
      </c>
      <c r="C350" s="31" t="s">
        <v>204</v>
      </c>
      <c r="D350" s="2"/>
      <c r="E350" s="85" t="s">
        <v>97</v>
      </c>
      <c r="F350" s="140">
        <f>F351</f>
        <v>377684</v>
      </c>
    </row>
    <row r="351" spans="1:6" s="21" customFormat="1" ht="15.5" x14ac:dyDescent="0.35">
      <c r="A351" s="69">
        <v>342</v>
      </c>
      <c r="B351" s="54">
        <v>702</v>
      </c>
      <c r="C351" s="4" t="s">
        <v>204</v>
      </c>
      <c r="D351" s="4" t="s">
        <v>90</v>
      </c>
      <c r="E351" s="91" t="s">
        <v>91</v>
      </c>
      <c r="F351" s="139">
        <v>377684</v>
      </c>
    </row>
    <row r="352" spans="1:6" s="21" customFormat="1" ht="104" x14ac:dyDescent="0.3">
      <c r="A352" s="69">
        <v>343</v>
      </c>
      <c r="B352" s="53">
        <v>702</v>
      </c>
      <c r="C352" s="2" t="s">
        <v>205</v>
      </c>
      <c r="D352" s="2"/>
      <c r="E352" s="85" t="s">
        <v>98</v>
      </c>
      <c r="F352" s="140">
        <f>F353</f>
        <v>10634</v>
      </c>
    </row>
    <row r="353" spans="1:6" s="21" customFormat="1" ht="15.5" x14ac:dyDescent="0.35">
      <c r="A353" s="69">
        <v>344</v>
      </c>
      <c r="B353" s="54">
        <v>702</v>
      </c>
      <c r="C353" s="4" t="s">
        <v>205</v>
      </c>
      <c r="D353" s="4" t="s">
        <v>90</v>
      </c>
      <c r="E353" s="91" t="s">
        <v>91</v>
      </c>
      <c r="F353" s="139">
        <v>10634</v>
      </c>
    </row>
    <row r="354" spans="1:6" s="21" customFormat="1" ht="27.65" customHeight="1" x14ac:dyDescent="0.35">
      <c r="A354" s="69">
        <v>345</v>
      </c>
      <c r="B354" s="120">
        <v>702</v>
      </c>
      <c r="C354" s="97" t="s">
        <v>289</v>
      </c>
      <c r="D354" s="95"/>
      <c r="E354" s="110" t="s">
        <v>532</v>
      </c>
      <c r="F354" s="137">
        <f>F355</f>
        <v>14776</v>
      </c>
    </row>
    <row r="355" spans="1:6" s="21" customFormat="1" ht="15.5" x14ac:dyDescent="0.35">
      <c r="A355" s="69">
        <v>346</v>
      </c>
      <c r="B355" s="121">
        <v>702</v>
      </c>
      <c r="C355" s="96" t="s">
        <v>289</v>
      </c>
      <c r="D355" s="96" t="s">
        <v>90</v>
      </c>
      <c r="E355" s="91" t="s">
        <v>91</v>
      </c>
      <c r="F355" s="139">
        <v>14776</v>
      </c>
    </row>
    <row r="356" spans="1:6" ht="39" x14ac:dyDescent="0.35">
      <c r="A356" s="69">
        <v>347</v>
      </c>
      <c r="B356" s="53">
        <v>702</v>
      </c>
      <c r="C356" s="2" t="s">
        <v>283</v>
      </c>
      <c r="D356" s="2"/>
      <c r="E356" s="92" t="s">
        <v>186</v>
      </c>
      <c r="F356" s="137">
        <f>F357+F363+F359+F367+F369+F371+F365+F361</f>
        <v>91098.5</v>
      </c>
    </row>
    <row r="357" spans="1:6" s="21" customFormat="1" ht="42.5" customHeight="1" x14ac:dyDescent="0.35">
      <c r="A357" s="69">
        <v>348</v>
      </c>
      <c r="B357" s="53">
        <v>702</v>
      </c>
      <c r="C357" s="31" t="s">
        <v>284</v>
      </c>
      <c r="D357" s="31"/>
      <c r="E357" s="85" t="s">
        <v>671</v>
      </c>
      <c r="F357" s="137">
        <f>F358</f>
        <v>43679.3</v>
      </c>
    </row>
    <row r="358" spans="1:6" s="21" customFormat="1" ht="15.5" x14ac:dyDescent="0.35">
      <c r="A358" s="69">
        <v>349</v>
      </c>
      <c r="B358" s="54">
        <v>702</v>
      </c>
      <c r="C358" s="51" t="s">
        <v>284</v>
      </c>
      <c r="D358" s="4" t="s">
        <v>90</v>
      </c>
      <c r="E358" s="91" t="s">
        <v>91</v>
      </c>
      <c r="F358" s="138">
        <v>43679.3</v>
      </c>
    </row>
    <row r="359" spans="1:6" s="21" customFormat="1" ht="15.5" x14ac:dyDescent="0.35">
      <c r="A359" s="69">
        <v>350</v>
      </c>
      <c r="B359" s="53">
        <v>702</v>
      </c>
      <c r="C359" s="31" t="s">
        <v>543</v>
      </c>
      <c r="D359" s="2"/>
      <c r="E359" s="85" t="s">
        <v>544</v>
      </c>
      <c r="F359" s="137">
        <f>F360</f>
        <v>275</v>
      </c>
    </row>
    <row r="360" spans="1:6" s="21" customFormat="1" ht="15.5" x14ac:dyDescent="0.35">
      <c r="A360" s="69">
        <v>351</v>
      </c>
      <c r="B360" s="54">
        <v>702</v>
      </c>
      <c r="C360" s="51" t="s">
        <v>543</v>
      </c>
      <c r="D360" s="4" t="s">
        <v>90</v>
      </c>
      <c r="E360" s="91" t="s">
        <v>91</v>
      </c>
      <c r="F360" s="138">
        <v>275</v>
      </c>
    </row>
    <row r="361" spans="1:6" s="21" customFormat="1" ht="39" x14ac:dyDescent="0.35">
      <c r="A361" s="69">
        <v>352</v>
      </c>
      <c r="B361" s="53">
        <v>702</v>
      </c>
      <c r="C361" s="31" t="s">
        <v>365</v>
      </c>
      <c r="D361" s="2"/>
      <c r="E361" s="85" t="s">
        <v>366</v>
      </c>
      <c r="F361" s="137">
        <f>F362</f>
        <v>252</v>
      </c>
    </row>
    <row r="362" spans="1:6" s="21" customFormat="1" ht="26" x14ac:dyDescent="0.35">
      <c r="A362" s="69">
        <v>353</v>
      </c>
      <c r="B362" s="54">
        <v>702</v>
      </c>
      <c r="C362" s="51" t="s">
        <v>365</v>
      </c>
      <c r="D362" s="4" t="s">
        <v>78</v>
      </c>
      <c r="E362" s="91" t="s">
        <v>77</v>
      </c>
      <c r="F362" s="138">
        <v>252</v>
      </c>
    </row>
    <row r="363" spans="1:6" s="63" customFormat="1" ht="52" x14ac:dyDescent="0.35">
      <c r="A363" s="69">
        <v>354</v>
      </c>
      <c r="B363" s="53">
        <v>702</v>
      </c>
      <c r="C363" s="31" t="s">
        <v>692</v>
      </c>
      <c r="D363" s="2"/>
      <c r="E363" s="85" t="s">
        <v>486</v>
      </c>
      <c r="F363" s="137">
        <f>F364</f>
        <v>2000</v>
      </c>
    </row>
    <row r="364" spans="1:6" s="63" customFormat="1" ht="15.5" x14ac:dyDescent="0.35">
      <c r="A364" s="69">
        <v>355</v>
      </c>
      <c r="B364" s="54">
        <v>702</v>
      </c>
      <c r="C364" s="51" t="s">
        <v>692</v>
      </c>
      <c r="D364" s="4" t="s">
        <v>90</v>
      </c>
      <c r="E364" s="91" t="s">
        <v>91</v>
      </c>
      <c r="F364" s="138">
        <v>2000</v>
      </c>
    </row>
    <row r="365" spans="1:6" s="21" customFormat="1" ht="26" x14ac:dyDescent="0.35">
      <c r="A365" s="69">
        <v>356</v>
      </c>
      <c r="B365" s="53">
        <v>702</v>
      </c>
      <c r="C365" s="31" t="s">
        <v>649</v>
      </c>
      <c r="D365" s="31"/>
      <c r="E365" s="85" t="s">
        <v>648</v>
      </c>
      <c r="F365" s="137">
        <f>F366</f>
        <v>40117.599999999999</v>
      </c>
    </row>
    <row r="366" spans="1:6" s="21" customFormat="1" ht="15.5" x14ac:dyDescent="0.35">
      <c r="A366" s="69">
        <v>357</v>
      </c>
      <c r="B366" s="54">
        <v>702</v>
      </c>
      <c r="C366" s="51" t="s">
        <v>649</v>
      </c>
      <c r="D366" s="4" t="s">
        <v>90</v>
      </c>
      <c r="E366" s="91" t="s">
        <v>91</v>
      </c>
      <c r="F366" s="138">
        <v>40117.599999999999</v>
      </c>
    </row>
    <row r="367" spans="1:6" s="63" customFormat="1" ht="26" x14ac:dyDescent="0.35">
      <c r="A367" s="69">
        <v>358</v>
      </c>
      <c r="B367" s="53">
        <v>702</v>
      </c>
      <c r="C367" s="31" t="s">
        <v>560</v>
      </c>
      <c r="D367" s="2"/>
      <c r="E367" s="85" t="s">
        <v>561</v>
      </c>
      <c r="F367" s="137">
        <f>F368</f>
        <v>274.60000000000002</v>
      </c>
    </row>
    <row r="368" spans="1:6" s="63" customFormat="1" ht="15.5" x14ac:dyDescent="0.35">
      <c r="A368" s="69">
        <v>359</v>
      </c>
      <c r="B368" s="54">
        <v>702</v>
      </c>
      <c r="C368" s="51" t="s">
        <v>560</v>
      </c>
      <c r="D368" s="4" t="s">
        <v>90</v>
      </c>
      <c r="E368" s="91" t="s">
        <v>91</v>
      </c>
      <c r="F368" s="139">
        <v>274.60000000000002</v>
      </c>
    </row>
    <row r="369" spans="1:6" s="63" customFormat="1" ht="39" x14ac:dyDescent="0.35">
      <c r="A369" s="69">
        <v>360</v>
      </c>
      <c r="B369" s="53">
        <v>702</v>
      </c>
      <c r="C369" s="31" t="s">
        <v>629</v>
      </c>
      <c r="D369" s="2"/>
      <c r="E369" s="85" t="s">
        <v>628</v>
      </c>
      <c r="F369" s="137">
        <f>F370</f>
        <v>2475</v>
      </c>
    </row>
    <row r="370" spans="1:6" s="63" customFormat="1" ht="15.5" x14ac:dyDescent="0.35">
      <c r="A370" s="69">
        <v>361</v>
      </c>
      <c r="B370" s="54">
        <v>702</v>
      </c>
      <c r="C370" s="51" t="s">
        <v>629</v>
      </c>
      <c r="D370" s="4" t="s">
        <v>90</v>
      </c>
      <c r="E370" s="91" t="s">
        <v>91</v>
      </c>
      <c r="F370" s="139">
        <v>2475</v>
      </c>
    </row>
    <row r="371" spans="1:6" s="63" customFormat="1" ht="52" x14ac:dyDescent="0.35">
      <c r="A371" s="69">
        <v>362</v>
      </c>
      <c r="B371" s="53">
        <v>702</v>
      </c>
      <c r="C371" s="31" t="s">
        <v>645</v>
      </c>
      <c r="D371" s="2"/>
      <c r="E371" s="85" t="s">
        <v>644</v>
      </c>
      <c r="F371" s="137">
        <f>F372</f>
        <v>2025</v>
      </c>
    </row>
    <row r="372" spans="1:6" s="63" customFormat="1" ht="15.5" x14ac:dyDescent="0.35">
      <c r="A372" s="69">
        <v>363</v>
      </c>
      <c r="B372" s="54">
        <v>702</v>
      </c>
      <c r="C372" s="51" t="s">
        <v>645</v>
      </c>
      <c r="D372" s="4" t="s">
        <v>90</v>
      </c>
      <c r="E372" s="91" t="s">
        <v>91</v>
      </c>
      <c r="F372" s="138">
        <v>2025</v>
      </c>
    </row>
    <row r="373" spans="1:6" s="63" customFormat="1" ht="39" x14ac:dyDescent="0.35">
      <c r="A373" s="69">
        <v>364</v>
      </c>
      <c r="B373" s="87">
        <v>702</v>
      </c>
      <c r="C373" s="2" t="s">
        <v>201</v>
      </c>
      <c r="D373" s="4"/>
      <c r="E373" s="85" t="s">
        <v>569</v>
      </c>
      <c r="F373" s="137">
        <f>F374</f>
        <v>5500</v>
      </c>
    </row>
    <row r="374" spans="1:6" s="63" customFormat="1" ht="26" x14ac:dyDescent="0.35">
      <c r="A374" s="69">
        <v>365</v>
      </c>
      <c r="B374" s="53">
        <v>702</v>
      </c>
      <c r="C374" s="31" t="s">
        <v>244</v>
      </c>
      <c r="D374" s="2"/>
      <c r="E374" s="85" t="s">
        <v>243</v>
      </c>
      <c r="F374" s="137">
        <f>F375</f>
        <v>5500</v>
      </c>
    </row>
    <row r="375" spans="1:6" s="63" customFormat="1" ht="26" x14ac:dyDescent="0.35">
      <c r="A375" s="69">
        <v>366</v>
      </c>
      <c r="B375" s="87">
        <v>702</v>
      </c>
      <c r="C375" s="10" t="s">
        <v>583</v>
      </c>
      <c r="D375" s="4"/>
      <c r="E375" s="85" t="s">
        <v>582</v>
      </c>
      <c r="F375" s="137">
        <f>F376</f>
        <v>5500</v>
      </c>
    </row>
    <row r="376" spans="1:6" s="63" customFormat="1" ht="15.5" x14ac:dyDescent="0.35">
      <c r="A376" s="69">
        <v>367</v>
      </c>
      <c r="B376" s="88">
        <v>702</v>
      </c>
      <c r="C376" s="12" t="s">
        <v>583</v>
      </c>
      <c r="D376" s="4" t="s">
        <v>90</v>
      </c>
      <c r="E376" s="91" t="s">
        <v>91</v>
      </c>
      <c r="F376" s="138">
        <v>5500</v>
      </c>
    </row>
    <row r="377" spans="1:6" ht="39" x14ac:dyDescent="0.35">
      <c r="A377" s="69">
        <v>368</v>
      </c>
      <c r="B377" s="1">
        <v>702</v>
      </c>
      <c r="C377" s="2" t="s">
        <v>440</v>
      </c>
      <c r="D377" s="4"/>
      <c r="E377" s="92" t="s">
        <v>640</v>
      </c>
      <c r="F377" s="137">
        <f>F378</f>
        <v>30000</v>
      </c>
    </row>
    <row r="378" spans="1:6" ht="39" x14ac:dyDescent="0.35">
      <c r="A378" s="69">
        <v>369</v>
      </c>
      <c r="B378" s="1">
        <v>702</v>
      </c>
      <c r="C378" s="2" t="s">
        <v>441</v>
      </c>
      <c r="D378" s="4"/>
      <c r="E378" s="85" t="s">
        <v>457</v>
      </c>
      <c r="F378" s="137">
        <f>F379</f>
        <v>30000</v>
      </c>
    </row>
    <row r="379" spans="1:6" ht="15.5" x14ac:dyDescent="0.35">
      <c r="A379" s="69">
        <v>370</v>
      </c>
      <c r="B379" s="3">
        <v>702</v>
      </c>
      <c r="C379" s="4" t="s">
        <v>441</v>
      </c>
      <c r="D379" s="4" t="s">
        <v>90</v>
      </c>
      <c r="E379" s="91" t="s">
        <v>91</v>
      </c>
      <c r="F379" s="138">
        <v>30000</v>
      </c>
    </row>
    <row r="380" spans="1:6" s="21" customFormat="1" ht="15.5" x14ac:dyDescent="0.35">
      <c r="A380" s="69">
        <v>371</v>
      </c>
      <c r="B380" s="87">
        <v>703</v>
      </c>
      <c r="C380" s="10"/>
      <c r="D380" s="2"/>
      <c r="E380" s="85" t="s">
        <v>354</v>
      </c>
      <c r="F380" s="137">
        <f>F381+F391</f>
        <v>24265</v>
      </c>
    </row>
    <row r="381" spans="1:6" s="21" customFormat="1" ht="39" x14ac:dyDescent="0.35">
      <c r="A381" s="69">
        <v>372</v>
      </c>
      <c r="B381" s="87">
        <v>703</v>
      </c>
      <c r="C381" s="2" t="s">
        <v>279</v>
      </c>
      <c r="D381" s="2"/>
      <c r="E381" s="92" t="s">
        <v>633</v>
      </c>
      <c r="F381" s="137">
        <f>F382</f>
        <v>23665</v>
      </c>
    </row>
    <row r="382" spans="1:6" s="21" customFormat="1" ht="26" x14ac:dyDescent="0.35">
      <c r="A382" s="69">
        <v>373</v>
      </c>
      <c r="B382" s="87">
        <v>703</v>
      </c>
      <c r="C382" s="2" t="s">
        <v>290</v>
      </c>
      <c r="D382" s="2"/>
      <c r="E382" s="92" t="s">
        <v>127</v>
      </c>
      <c r="F382" s="137">
        <f>F389+F383+F386</f>
        <v>23665</v>
      </c>
    </row>
    <row r="383" spans="1:6" s="21" customFormat="1" ht="15.5" x14ac:dyDescent="0.35">
      <c r="A383" s="69">
        <v>374</v>
      </c>
      <c r="B383" s="53">
        <v>703</v>
      </c>
      <c r="C383" s="2" t="s">
        <v>291</v>
      </c>
      <c r="D383" s="2"/>
      <c r="E383" s="85" t="s">
        <v>129</v>
      </c>
      <c r="F383" s="137">
        <f>F384+F385</f>
        <v>8100</v>
      </c>
    </row>
    <row r="384" spans="1:6" s="21" customFormat="1" ht="15.5" x14ac:dyDescent="0.35">
      <c r="A384" s="69">
        <v>375</v>
      </c>
      <c r="B384" s="54">
        <v>703</v>
      </c>
      <c r="C384" s="4" t="s">
        <v>291</v>
      </c>
      <c r="D384" s="4" t="s">
        <v>44</v>
      </c>
      <c r="E384" s="91" t="s">
        <v>45</v>
      </c>
      <c r="F384" s="138">
        <v>7800</v>
      </c>
    </row>
    <row r="385" spans="1:8" s="21" customFormat="1" ht="26" x14ac:dyDescent="0.35">
      <c r="A385" s="69">
        <v>376</v>
      </c>
      <c r="B385" s="54">
        <v>703</v>
      </c>
      <c r="C385" s="4" t="s">
        <v>291</v>
      </c>
      <c r="D385" s="4">
        <v>240</v>
      </c>
      <c r="E385" s="91" t="s">
        <v>77</v>
      </c>
      <c r="F385" s="138">
        <v>300</v>
      </c>
    </row>
    <row r="386" spans="1:8" s="21" customFormat="1" ht="27" customHeight="1" x14ac:dyDescent="0.35">
      <c r="A386" s="69">
        <v>377</v>
      </c>
      <c r="B386" s="53">
        <v>703</v>
      </c>
      <c r="C386" s="2" t="s">
        <v>478</v>
      </c>
      <c r="D386" s="4"/>
      <c r="E386" s="92" t="s">
        <v>477</v>
      </c>
      <c r="F386" s="137">
        <f>F387+F388</f>
        <v>565</v>
      </c>
    </row>
    <row r="387" spans="1:8" s="21" customFormat="1" ht="15.5" x14ac:dyDescent="0.35">
      <c r="A387" s="69">
        <v>378</v>
      </c>
      <c r="B387" s="54">
        <v>703</v>
      </c>
      <c r="C387" s="4" t="s">
        <v>478</v>
      </c>
      <c r="D387" s="4" t="s">
        <v>90</v>
      </c>
      <c r="E387" s="91" t="s">
        <v>91</v>
      </c>
      <c r="F387" s="138">
        <v>415</v>
      </c>
    </row>
    <row r="388" spans="1:8" s="21" customFormat="1" ht="26" x14ac:dyDescent="0.35">
      <c r="A388" s="69">
        <v>379</v>
      </c>
      <c r="B388" s="54">
        <v>703</v>
      </c>
      <c r="C388" s="4" t="s">
        <v>478</v>
      </c>
      <c r="D388" s="4" t="s">
        <v>72</v>
      </c>
      <c r="E388" s="91" t="s">
        <v>657</v>
      </c>
      <c r="F388" s="138">
        <v>150</v>
      </c>
    </row>
    <row r="389" spans="1:8" s="21" customFormat="1" ht="91" x14ac:dyDescent="0.3">
      <c r="A389" s="69">
        <v>380</v>
      </c>
      <c r="B389" s="53">
        <v>703</v>
      </c>
      <c r="C389" s="31" t="s">
        <v>436</v>
      </c>
      <c r="D389" s="2"/>
      <c r="E389" s="85" t="s">
        <v>97</v>
      </c>
      <c r="F389" s="140">
        <f>F390</f>
        <v>15000</v>
      </c>
    </row>
    <row r="390" spans="1:8" s="21" customFormat="1" ht="15.5" x14ac:dyDescent="0.35">
      <c r="A390" s="69">
        <v>381</v>
      </c>
      <c r="B390" s="54">
        <v>703</v>
      </c>
      <c r="C390" s="4" t="s">
        <v>436</v>
      </c>
      <c r="D390" s="4" t="s">
        <v>90</v>
      </c>
      <c r="E390" s="91" t="s">
        <v>91</v>
      </c>
      <c r="F390" s="139">
        <v>15000</v>
      </c>
    </row>
    <row r="391" spans="1:8" s="21" customFormat="1" ht="20" customHeight="1" x14ac:dyDescent="0.35">
      <c r="A391" s="69">
        <v>382</v>
      </c>
      <c r="B391" s="9">
        <v>703</v>
      </c>
      <c r="C391" s="59" t="s">
        <v>189</v>
      </c>
      <c r="D391" s="4"/>
      <c r="E391" s="85" t="s">
        <v>106</v>
      </c>
      <c r="F391" s="137">
        <f>F392</f>
        <v>600</v>
      </c>
    </row>
    <row r="392" spans="1:8" s="21" customFormat="1" ht="28.5" customHeight="1" x14ac:dyDescent="0.35">
      <c r="A392" s="69">
        <v>383</v>
      </c>
      <c r="B392" s="53">
        <v>703</v>
      </c>
      <c r="C392" s="2" t="s">
        <v>553</v>
      </c>
      <c r="D392" s="2"/>
      <c r="E392" s="85" t="s">
        <v>554</v>
      </c>
      <c r="F392" s="137">
        <f>F393</f>
        <v>600</v>
      </c>
    </row>
    <row r="393" spans="1:8" s="21" customFormat="1" ht="15.5" x14ac:dyDescent="0.35">
      <c r="A393" s="69">
        <v>384</v>
      </c>
      <c r="B393" s="54">
        <v>703</v>
      </c>
      <c r="C393" s="4" t="s">
        <v>553</v>
      </c>
      <c r="D393" s="4" t="s">
        <v>51</v>
      </c>
      <c r="E393" s="91" t="s">
        <v>52</v>
      </c>
      <c r="F393" s="138">
        <v>600</v>
      </c>
      <c r="H393" s="153" t="s">
        <v>712</v>
      </c>
    </row>
    <row r="394" spans="1:8" s="21" customFormat="1" ht="15.5" x14ac:dyDescent="0.35">
      <c r="A394" s="69">
        <v>385</v>
      </c>
      <c r="B394" s="53">
        <v>707</v>
      </c>
      <c r="C394" s="2"/>
      <c r="D394" s="2"/>
      <c r="E394" s="5" t="s">
        <v>524</v>
      </c>
      <c r="F394" s="137">
        <f>F395</f>
        <v>9872.7999999999993</v>
      </c>
    </row>
    <row r="395" spans="1:8" s="21" customFormat="1" ht="39" x14ac:dyDescent="0.35">
      <c r="A395" s="69">
        <v>386</v>
      </c>
      <c r="B395" s="53">
        <v>707</v>
      </c>
      <c r="C395" s="2" t="s">
        <v>279</v>
      </c>
      <c r="D395" s="2"/>
      <c r="E395" s="92" t="s">
        <v>633</v>
      </c>
      <c r="F395" s="137">
        <f>F396+F405</f>
        <v>9872.7999999999993</v>
      </c>
    </row>
    <row r="396" spans="1:8" s="21" customFormat="1" ht="26" x14ac:dyDescent="0.35">
      <c r="A396" s="69">
        <v>387</v>
      </c>
      <c r="B396" s="53">
        <v>707</v>
      </c>
      <c r="C396" s="2" t="s">
        <v>464</v>
      </c>
      <c r="D396" s="2"/>
      <c r="E396" s="92" t="s">
        <v>130</v>
      </c>
      <c r="F396" s="137">
        <f>F399+F397+F401+F403</f>
        <v>9536.2999999999993</v>
      </c>
    </row>
    <row r="397" spans="1:8" s="21" customFormat="1" ht="39" x14ac:dyDescent="0.35">
      <c r="A397" s="69">
        <v>388</v>
      </c>
      <c r="B397" s="9">
        <v>707</v>
      </c>
      <c r="C397" s="10" t="s">
        <v>461</v>
      </c>
      <c r="D397" s="2"/>
      <c r="E397" s="85" t="s">
        <v>131</v>
      </c>
      <c r="F397" s="137">
        <f>F398</f>
        <v>1000</v>
      </c>
    </row>
    <row r="398" spans="1:8" ht="15.5" x14ac:dyDescent="0.35">
      <c r="A398" s="69">
        <v>389</v>
      </c>
      <c r="B398" s="11">
        <v>707</v>
      </c>
      <c r="C398" s="12" t="s">
        <v>461</v>
      </c>
      <c r="D398" s="4" t="s">
        <v>90</v>
      </c>
      <c r="E398" s="91" t="s">
        <v>91</v>
      </c>
      <c r="F398" s="138">
        <v>1000</v>
      </c>
    </row>
    <row r="399" spans="1:8" ht="30.65" customHeight="1" x14ac:dyDescent="0.35">
      <c r="A399" s="69">
        <v>390</v>
      </c>
      <c r="B399" s="53">
        <v>707</v>
      </c>
      <c r="C399" s="2" t="s">
        <v>462</v>
      </c>
      <c r="D399" s="2"/>
      <c r="E399" s="85" t="s">
        <v>141</v>
      </c>
      <c r="F399" s="137">
        <f>F400</f>
        <v>4113</v>
      </c>
    </row>
    <row r="400" spans="1:8" ht="15.5" x14ac:dyDescent="0.35">
      <c r="A400" s="69">
        <v>391</v>
      </c>
      <c r="B400" s="54">
        <v>707</v>
      </c>
      <c r="C400" s="4" t="s">
        <v>462</v>
      </c>
      <c r="D400" s="4" t="s">
        <v>90</v>
      </c>
      <c r="E400" s="91" t="s">
        <v>91</v>
      </c>
      <c r="F400" s="138">
        <v>4113</v>
      </c>
    </row>
    <row r="401" spans="1:8" ht="15.5" x14ac:dyDescent="0.35">
      <c r="A401" s="69">
        <v>392</v>
      </c>
      <c r="B401" s="53">
        <v>707</v>
      </c>
      <c r="C401" s="2" t="s">
        <v>677</v>
      </c>
      <c r="D401" s="2"/>
      <c r="E401" s="85" t="s">
        <v>676</v>
      </c>
      <c r="F401" s="137">
        <f>F402</f>
        <v>2653.9</v>
      </c>
    </row>
    <row r="402" spans="1:8" ht="15.5" x14ac:dyDescent="0.35">
      <c r="A402" s="69">
        <v>393</v>
      </c>
      <c r="B402" s="54">
        <v>707</v>
      </c>
      <c r="C402" s="4" t="s">
        <v>677</v>
      </c>
      <c r="D402" s="4" t="s">
        <v>90</v>
      </c>
      <c r="E402" s="91" t="s">
        <v>91</v>
      </c>
      <c r="F402" s="139">
        <v>2653.9</v>
      </c>
    </row>
    <row r="403" spans="1:8" ht="26" x14ac:dyDescent="0.35">
      <c r="A403" s="69">
        <v>394</v>
      </c>
      <c r="B403" s="53">
        <v>707</v>
      </c>
      <c r="C403" s="2" t="s">
        <v>678</v>
      </c>
      <c r="D403" s="2"/>
      <c r="E403" s="92" t="s">
        <v>679</v>
      </c>
      <c r="F403" s="137">
        <f>F404</f>
        <v>1769.4</v>
      </c>
    </row>
    <row r="404" spans="1:8" ht="15.5" x14ac:dyDescent="0.35">
      <c r="A404" s="69">
        <v>395</v>
      </c>
      <c r="B404" s="54">
        <v>707</v>
      </c>
      <c r="C404" s="4" t="s">
        <v>678</v>
      </c>
      <c r="D404" s="4" t="s">
        <v>90</v>
      </c>
      <c r="E404" s="91" t="s">
        <v>91</v>
      </c>
      <c r="F404" s="138">
        <v>1769.4</v>
      </c>
      <c r="G404" s="63"/>
      <c r="H404" s="63" t="s">
        <v>675</v>
      </c>
    </row>
    <row r="405" spans="1:8" ht="26" x14ac:dyDescent="0.35">
      <c r="A405" s="69">
        <v>396</v>
      </c>
      <c r="B405" s="53">
        <v>707</v>
      </c>
      <c r="C405" s="2" t="s">
        <v>465</v>
      </c>
      <c r="D405" s="2"/>
      <c r="E405" s="92" t="s">
        <v>142</v>
      </c>
      <c r="F405" s="137">
        <f>F408+F410+F406</f>
        <v>336.5</v>
      </c>
    </row>
    <row r="406" spans="1:8" ht="30.65" customHeight="1" x14ac:dyDescent="0.35">
      <c r="A406" s="69">
        <v>397</v>
      </c>
      <c r="B406" s="1">
        <v>707</v>
      </c>
      <c r="C406" s="2" t="s">
        <v>463</v>
      </c>
      <c r="D406" s="2"/>
      <c r="E406" s="5" t="s">
        <v>143</v>
      </c>
      <c r="F406" s="137">
        <f>F407</f>
        <v>100</v>
      </c>
    </row>
    <row r="407" spans="1:8" ht="15.5" x14ac:dyDescent="0.35">
      <c r="A407" s="69">
        <v>398</v>
      </c>
      <c r="B407" s="3">
        <v>707</v>
      </c>
      <c r="C407" s="4" t="s">
        <v>463</v>
      </c>
      <c r="D407" s="4" t="s">
        <v>90</v>
      </c>
      <c r="E407" s="7" t="s">
        <v>91</v>
      </c>
      <c r="F407" s="138">
        <v>100</v>
      </c>
    </row>
    <row r="408" spans="1:8" s="21" customFormat="1" ht="31.5" customHeight="1" x14ac:dyDescent="0.35">
      <c r="A408" s="69">
        <v>399</v>
      </c>
      <c r="B408" s="53">
        <v>707</v>
      </c>
      <c r="C408" s="2" t="s">
        <v>564</v>
      </c>
      <c r="D408" s="2"/>
      <c r="E408" s="85" t="s">
        <v>565</v>
      </c>
      <c r="F408" s="137">
        <f>F409</f>
        <v>141.9</v>
      </c>
    </row>
    <row r="409" spans="1:8" s="21" customFormat="1" ht="15.5" x14ac:dyDescent="0.35">
      <c r="A409" s="69">
        <v>400</v>
      </c>
      <c r="B409" s="54">
        <v>707</v>
      </c>
      <c r="C409" s="4" t="s">
        <v>564</v>
      </c>
      <c r="D409" s="4" t="s">
        <v>90</v>
      </c>
      <c r="E409" s="91" t="s">
        <v>91</v>
      </c>
      <c r="F409" s="139">
        <v>141.9</v>
      </c>
    </row>
    <row r="410" spans="1:8" s="21" customFormat="1" ht="27.5" customHeight="1" x14ac:dyDescent="0.35">
      <c r="A410" s="69">
        <v>401</v>
      </c>
      <c r="B410" s="53">
        <v>707</v>
      </c>
      <c r="C410" s="2" t="s">
        <v>573</v>
      </c>
      <c r="D410" s="2"/>
      <c r="E410" s="92" t="s">
        <v>575</v>
      </c>
      <c r="F410" s="137">
        <f>F411</f>
        <v>94.6</v>
      </c>
    </row>
    <row r="411" spans="1:8" s="21" customFormat="1" ht="15.5" x14ac:dyDescent="0.35">
      <c r="A411" s="69">
        <v>402</v>
      </c>
      <c r="B411" s="54">
        <v>707</v>
      </c>
      <c r="C411" s="4" t="s">
        <v>573</v>
      </c>
      <c r="D411" s="4" t="s">
        <v>90</v>
      </c>
      <c r="E411" s="91" t="s">
        <v>91</v>
      </c>
      <c r="F411" s="138">
        <v>94.6</v>
      </c>
      <c r="H411" s="21" t="s">
        <v>675</v>
      </c>
    </row>
    <row r="412" spans="1:8" s="21" customFormat="1" ht="15.5" x14ac:dyDescent="0.35">
      <c r="A412" s="69">
        <v>403</v>
      </c>
      <c r="B412" s="53">
        <v>709</v>
      </c>
      <c r="C412" s="2"/>
      <c r="D412" s="2"/>
      <c r="E412" s="85" t="s">
        <v>22</v>
      </c>
      <c r="F412" s="137">
        <f>F413+F442+F449</f>
        <v>74051.899999999994</v>
      </c>
    </row>
    <row r="413" spans="1:8" s="21" customFormat="1" ht="39" x14ac:dyDescent="0.35">
      <c r="A413" s="69">
        <v>404</v>
      </c>
      <c r="B413" s="53">
        <v>709</v>
      </c>
      <c r="C413" s="2" t="s">
        <v>279</v>
      </c>
      <c r="D413" s="2"/>
      <c r="E413" s="92" t="s">
        <v>633</v>
      </c>
      <c r="F413" s="137">
        <f>F432+F414+F425</f>
        <v>73921.899999999994</v>
      </c>
    </row>
    <row r="414" spans="1:8" ht="26" x14ac:dyDescent="0.35">
      <c r="A414" s="69">
        <v>405</v>
      </c>
      <c r="B414" s="53">
        <v>709</v>
      </c>
      <c r="C414" s="31" t="s">
        <v>290</v>
      </c>
      <c r="D414" s="2"/>
      <c r="E414" s="92" t="s">
        <v>127</v>
      </c>
      <c r="F414" s="137">
        <f>F418+F421+F423+F415</f>
        <v>26653.4</v>
      </c>
    </row>
    <row r="415" spans="1:8" ht="15.5" x14ac:dyDescent="0.35">
      <c r="A415" s="69">
        <v>406</v>
      </c>
      <c r="B415" s="53">
        <v>709</v>
      </c>
      <c r="C415" s="31" t="s">
        <v>291</v>
      </c>
      <c r="D415" s="2"/>
      <c r="E415" s="85" t="s">
        <v>129</v>
      </c>
      <c r="F415" s="137">
        <f>F416+F417</f>
        <v>7440</v>
      </c>
    </row>
    <row r="416" spans="1:8" ht="15.5" x14ac:dyDescent="0.35">
      <c r="A416" s="69">
        <v>407</v>
      </c>
      <c r="B416" s="54">
        <v>709</v>
      </c>
      <c r="C416" s="51" t="s">
        <v>291</v>
      </c>
      <c r="D416" s="4" t="s">
        <v>90</v>
      </c>
      <c r="E416" s="91" t="s">
        <v>91</v>
      </c>
      <c r="F416" s="138">
        <v>6840</v>
      </c>
    </row>
    <row r="417" spans="1:8" ht="15.5" x14ac:dyDescent="0.35">
      <c r="A417" s="69">
        <v>408</v>
      </c>
      <c r="B417" s="54">
        <v>709</v>
      </c>
      <c r="C417" s="51" t="s">
        <v>291</v>
      </c>
      <c r="D417" s="4" t="s">
        <v>51</v>
      </c>
      <c r="E417" s="7" t="s">
        <v>52</v>
      </c>
      <c r="F417" s="138">
        <v>600</v>
      </c>
    </row>
    <row r="418" spans="1:8" ht="66.5" customHeight="1" x14ac:dyDescent="0.35">
      <c r="A418" s="69">
        <v>409</v>
      </c>
      <c r="B418" s="53">
        <v>709</v>
      </c>
      <c r="C418" s="2" t="s">
        <v>379</v>
      </c>
      <c r="D418" s="4"/>
      <c r="E418" s="85" t="s">
        <v>531</v>
      </c>
      <c r="F418" s="137">
        <f>F419+F420</f>
        <v>1154.3</v>
      </c>
    </row>
    <row r="419" spans="1:8" ht="26" x14ac:dyDescent="0.35">
      <c r="A419" s="69">
        <v>410</v>
      </c>
      <c r="B419" s="54">
        <v>709</v>
      </c>
      <c r="C419" s="4" t="s">
        <v>379</v>
      </c>
      <c r="D419" s="4" t="s">
        <v>78</v>
      </c>
      <c r="E419" s="91" t="s">
        <v>77</v>
      </c>
      <c r="F419" s="139">
        <v>65.3</v>
      </c>
    </row>
    <row r="420" spans="1:8" s="21" customFormat="1" ht="15.5" x14ac:dyDescent="0.35">
      <c r="A420" s="69">
        <v>411</v>
      </c>
      <c r="B420" s="54">
        <v>709</v>
      </c>
      <c r="C420" s="4" t="s">
        <v>379</v>
      </c>
      <c r="D420" s="4" t="s">
        <v>90</v>
      </c>
      <c r="E420" s="91" t="s">
        <v>91</v>
      </c>
      <c r="F420" s="139">
        <v>1089</v>
      </c>
    </row>
    <row r="421" spans="1:8" ht="39" x14ac:dyDescent="0.35">
      <c r="A421" s="69">
        <v>412</v>
      </c>
      <c r="B421" s="53">
        <v>709</v>
      </c>
      <c r="C421" s="2" t="s">
        <v>206</v>
      </c>
      <c r="D421" s="4"/>
      <c r="E421" s="85" t="s">
        <v>530</v>
      </c>
      <c r="F421" s="137">
        <f>F422</f>
        <v>9759.1</v>
      </c>
    </row>
    <row r="422" spans="1:8" ht="15.5" x14ac:dyDescent="0.35">
      <c r="A422" s="69">
        <v>413</v>
      </c>
      <c r="B422" s="54">
        <v>709</v>
      </c>
      <c r="C422" s="4" t="s">
        <v>206</v>
      </c>
      <c r="D422" s="4" t="s">
        <v>90</v>
      </c>
      <c r="E422" s="91" t="s">
        <v>91</v>
      </c>
      <c r="F422" s="139">
        <v>9759.1</v>
      </c>
    </row>
    <row r="423" spans="1:8" ht="52" x14ac:dyDescent="0.35">
      <c r="A423" s="69">
        <v>414</v>
      </c>
      <c r="B423" s="87">
        <v>709</v>
      </c>
      <c r="C423" s="82" t="s">
        <v>577</v>
      </c>
      <c r="D423" s="10"/>
      <c r="E423" s="92" t="s">
        <v>608</v>
      </c>
      <c r="F423" s="137">
        <f>F424</f>
        <v>8300</v>
      </c>
    </row>
    <row r="424" spans="1:8" ht="15.5" x14ac:dyDescent="0.35">
      <c r="A424" s="69">
        <v>415</v>
      </c>
      <c r="B424" s="88">
        <v>709</v>
      </c>
      <c r="C424" s="12" t="s">
        <v>577</v>
      </c>
      <c r="D424" s="4" t="s">
        <v>90</v>
      </c>
      <c r="E424" s="91" t="s">
        <v>91</v>
      </c>
      <c r="F424" s="138">
        <v>8300</v>
      </c>
      <c r="H424" s="63" t="s">
        <v>675</v>
      </c>
    </row>
    <row r="425" spans="1:8" ht="39" x14ac:dyDescent="0.35">
      <c r="A425" s="69">
        <v>416</v>
      </c>
      <c r="B425" s="53">
        <v>709</v>
      </c>
      <c r="C425" s="2" t="s">
        <v>283</v>
      </c>
      <c r="D425" s="2"/>
      <c r="E425" s="92" t="s">
        <v>186</v>
      </c>
      <c r="F425" s="137">
        <f>F428+F430+F426</f>
        <v>16777</v>
      </c>
    </row>
    <row r="426" spans="1:8" ht="39" x14ac:dyDescent="0.35">
      <c r="A426" s="69">
        <v>417</v>
      </c>
      <c r="B426" s="53">
        <v>709</v>
      </c>
      <c r="C426" s="31" t="s">
        <v>284</v>
      </c>
      <c r="D426" s="31"/>
      <c r="E426" s="85" t="s">
        <v>671</v>
      </c>
      <c r="F426" s="137">
        <f>F427</f>
        <v>3347.8</v>
      </c>
    </row>
    <row r="427" spans="1:8" ht="15.5" x14ac:dyDescent="0.35">
      <c r="A427" s="69">
        <v>418</v>
      </c>
      <c r="B427" s="54">
        <v>709</v>
      </c>
      <c r="C427" s="51" t="s">
        <v>284</v>
      </c>
      <c r="D427" s="4" t="s">
        <v>90</v>
      </c>
      <c r="E427" s="91" t="s">
        <v>91</v>
      </c>
      <c r="F427" s="138">
        <v>3347.8</v>
      </c>
    </row>
    <row r="428" spans="1:8" s="21" customFormat="1" ht="26" x14ac:dyDescent="0.35">
      <c r="A428" s="69">
        <v>419</v>
      </c>
      <c r="B428" s="53">
        <v>709</v>
      </c>
      <c r="C428" s="31" t="s">
        <v>562</v>
      </c>
      <c r="D428" s="2"/>
      <c r="E428" s="92" t="s">
        <v>563</v>
      </c>
      <c r="F428" s="137">
        <f>F429</f>
        <v>6983.2</v>
      </c>
    </row>
    <row r="429" spans="1:8" s="21" customFormat="1" ht="15.5" x14ac:dyDescent="0.35">
      <c r="A429" s="69">
        <v>420</v>
      </c>
      <c r="B429" s="54">
        <v>709</v>
      </c>
      <c r="C429" s="51" t="s">
        <v>562</v>
      </c>
      <c r="D429" s="4" t="s">
        <v>90</v>
      </c>
      <c r="E429" s="91" t="s">
        <v>91</v>
      </c>
      <c r="F429" s="139">
        <v>6983.2</v>
      </c>
    </row>
    <row r="430" spans="1:8" s="63" customFormat="1" ht="39" x14ac:dyDescent="0.35">
      <c r="A430" s="69">
        <v>421</v>
      </c>
      <c r="B430" s="53">
        <v>709</v>
      </c>
      <c r="C430" s="31" t="s">
        <v>572</v>
      </c>
      <c r="D430" s="2"/>
      <c r="E430" s="92" t="s">
        <v>574</v>
      </c>
      <c r="F430" s="137">
        <f>F431</f>
        <v>6446</v>
      </c>
    </row>
    <row r="431" spans="1:8" s="63" customFormat="1" ht="15.5" x14ac:dyDescent="0.35">
      <c r="A431" s="69">
        <v>422</v>
      </c>
      <c r="B431" s="54">
        <v>709</v>
      </c>
      <c r="C431" s="51" t="s">
        <v>572</v>
      </c>
      <c r="D431" s="4" t="s">
        <v>90</v>
      </c>
      <c r="E431" s="91" t="s">
        <v>91</v>
      </c>
      <c r="F431" s="138">
        <v>6446</v>
      </c>
      <c r="H431" s="153" t="s">
        <v>675</v>
      </c>
    </row>
    <row r="432" spans="1:8" ht="39" x14ac:dyDescent="0.35">
      <c r="A432" s="69">
        <v>423</v>
      </c>
      <c r="B432" s="53">
        <v>709</v>
      </c>
      <c r="C432" s="2" t="s">
        <v>296</v>
      </c>
      <c r="D432" s="2"/>
      <c r="E432" s="92" t="s">
        <v>634</v>
      </c>
      <c r="F432" s="137">
        <f>F433+F436+F439</f>
        <v>30491.5</v>
      </c>
    </row>
    <row r="433" spans="1:6" ht="24.75" customHeight="1" x14ac:dyDescent="0.35">
      <c r="A433" s="69">
        <v>424</v>
      </c>
      <c r="B433" s="53">
        <v>709</v>
      </c>
      <c r="C433" s="2" t="s">
        <v>321</v>
      </c>
      <c r="D433" s="2"/>
      <c r="E433" s="92" t="s">
        <v>109</v>
      </c>
      <c r="F433" s="137">
        <f>F434+F435</f>
        <v>4910</v>
      </c>
    </row>
    <row r="434" spans="1:6" ht="22" customHeight="1" x14ac:dyDescent="0.35">
      <c r="A434" s="69">
        <v>425</v>
      </c>
      <c r="B434" s="54">
        <v>709</v>
      </c>
      <c r="C434" s="4" t="s">
        <v>321</v>
      </c>
      <c r="D434" s="4" t="s">
        <v>50</v>
      </c>
      <c r="E434" s="91" t="s">
        <v>81</v>
      </c>
      <c r="F434" s="138">
        <v>4719</v>
      </c>
    </row>
    <row r="435" spans="1:6" ht="26" x14ac:dyDescent="0.35">
      <c r="A435" s="69">
        <v>426</v>
      </c>
      <c r="B435" s="54">
        <v>709</v>
      </c>
      <c r="C435" s="4" t="s">
        <v>321</v>
      </c>
      <c r="D435" s="4">
        <v>240</v>
      </c>
      <c r="E435" s="91" t="s">
        <v>77</v>
      </c>
      <c r="F435" s="138">
        <v>191</v>
      </c>
    </row>
    <row r="436" spans="1:6" ht="39" x14ac:dyDescent="0.35">
      <c r="A436" s="69">
        <v>427</v>
      </c>
      <c r="B436" s="53">
        <v>709</v>
      </c>
      <c r="C436" s="2" t="s">
        <v>322</v>
      </c>
      <c r="D436" s="2"/>
      <c r="E436" s="85" t="s">
        <v>555</v>
      </c>
      <c r="F436" s="137">
        <f>F437+F438</f>
        <v>627.5</v>
      </c>
    </row>
    <row r="437" spans="1:6" s="21" customFormat="1" ht="26" x14ac:dyDescent="0.35">
      <c r="A437" s="69">
        <v>428</v>
      </c>
      <c r="B437" s="54">
        <v>709</v>
      </c>
      <c r="C437" s="4" t="s">
        <v>322</v>
      </c>
      <c r="D437" s="4">
        <v>240</v>
      </c>
      <c r="E437" s="91" t="s">
        <v>77</v>
      </c>
      <c r="F437" s="138">
        <v>600</v>
      </c>
    </row>
    <row r="438" spans="1:6" s="21" customFormat="1" ht="15.5" x14ac:dyDescent="0.35">
      <c r="A438" s="69">
        <v>429</v>
      </c>
      <c r="B438" s="54">
        <v>709</v>
      </c>
      <c r="C438" s="4" t="s">
        <v>322</v>
      </c>
      <c r="D438" s="4" t="s">
        <v>609</v>
      </c>
      <c r="E438" s="91" t="s">
        <v>610</v>
      </c>
      <c r="F438" s="138">
        <v>27.5</v>
      </c>
    </row>
    <row r="439" spans="1:6" s="20" customFormat="1" ht="15.5" x14ac:dyDescent="0.25">
      <c r="A439" s="69">
        <v>430</v>
      </c>
      <c r="B439" s="53">
        <v>709</v>
      </c>
      <c r="C439" s="2" t="s">
        <v>323</v>
      </c>
      <c r="D439" s="2"/>
      <c r="E439" s="85" t="s">
        <v>129</v>
      </c>
      <c r="F439" s="140">
        <f>F440+F441</f>
        <v>24954</v>
      </c>
    </row>
    <row r="440" spans="1:6" ht="15.5" x14ac:dyDescent="0.35">
      <c r="A440" s="69">
        <v>431</v>
      </c>
      <c r="B440" s="54">
        <v>709</v>
      </c>
      <c r="C440" s="4" t="s">
        <v>323</v>
      </c>
      <c r="D440" s="4" t="s">
        <v>44</v>
      </c>
      <c r="E440" s="91" t="s">
        <v>45</v>
      </c>
      <c r="F440" s="138">
        <v>22000</v>
      </c>
    </row>
    <row r="441" spans="1:6" s="20" customFormat="1" ht="30" customHeight="1" x14ac:dyDescent="0.35">
      <c r="A441" s="69">
        <v>432</v>
      </c>
      <c r="B441" s="54">
        <v>709</v>
      </c>
      <c r="C441" s="4" t="s">
        <v>323</v>
      </c>
      <c r="D441" s="4">
        <v>240</v>
      </c>
      <c r="E441" s="91" t="s">
        <v>77</v>
      </c>
      <c r="F441" s="138">
        <v>2954</v>
      </c>
    </row>
    <row r="442" spans="1:6" ht="28.5" customHeight="1" x14ac:dyDescent="0.35">
      <c r="A442" s="69">
        <v>433</v>
      </c>
      <c r="B442" s="87">
        <v>709</v>
      </c>
      <c r="C442" s="10" t="s">
        <v>297</v>
      </c>
      <c r="D442" s="2"/>
      <c r="E442" s="92" t="s">
        <v>636</v>
      </c>
      <c r="F442" s="137">
        <f>F443+F446</f>
        <v>50</v>
      </c>
    </row>
    <row r="443" spans="1:6" ht="26" x14ac:dyDescent="0.35">
      <c r="A443" s="69">
        <v>434</v>
      </c>
      <c r="B443" s="87">
        <v>709</v>
      </c>
      <c r="C443" s="10" t="s">
        <v>298</v>
      </c>
      <c r="D443" s="2"/>
      <c r="E443" s="92" t="s">
        <v>170</v>
      </c>
      <c r="F443" s="137">
        <f>F444</f>
        <v>25</v>
      </c>
    </row>
    <row r="444" spans="1:6" ht="30" customHeight="1" x14ac:dyDescent="0.35">
      <c r="A444" s="69">
        <v>435</v>
      </c>
      <c r="B444" s="87">
        <v>709</v>
      </c>
      <c r="C444" s="82" t="s">
        <v>551</v>
      </c>
      <c r="D444" s="2"/>
      <c r="E444" s="85" t="s">
        <v>171</v>
      </c>
      <c r="F444" s="137">
        <f>F445</f>
        <v>25</v>
      </c>
    </row>
    <row r="445" spans="1:6" ht="26" x14ac:dyDescent="0.35">
      <c r="A445" s="69">
        <v>436</v>
      </c>
      <c r="B445" s="88">
        <v>709</v>
      </c>
      <c r="C445" s="123" t="s">
        <v>551</v>
      </c>
      <c r="D445" s="4">
        <v>240</v>
      </c>
      <c r="E445" s="91" t="s">
        <v>77</v>
      </c>
      <c r="F445" s="138">
        <v>25</v>
      </c>
    </row>
    <row r="446" spans="1:6" s="21" customFormat="1" ht="26" x14ac:dyDescent="0.35">
      <c r="A446" s="69">
        <v>437</v>
      </c>
      <c r="B446" s="87">
        <v>709</v>
      </c>
      <c r="C446" s="10" t="s">
        <v>300</v>
      </c>
      <c r="D446" s="2"/>
      <c r="E446" s="92" t="s">
        <v>552</v>
      </c>
      <c r="F446" s="137">
        <f>F447</f>
        <v>25</v>
      </c>
    </row>
    <row r="447" spans="1:6" ht="39" x14ac:dyDescent="0.35">
      <c r="A447" s="69">
        <v>438</v>
      </c>
      <c r="B447" s="87">
        <v>709</v>
      </c>
      <c r="C447" s="10" t="s">
        <v>696</v>
      </c>
      <c r="D447" s="2"/>
      <c r="E447" s="85" t="s">
        <v>173</v>
      </c>
      <c r="F447" s="137">
        <f>F448</f>
        <v>25</v>
      </c>
    </row>
    <row r="448" spans="1:6" s="21" customFormat="1" ht="26" x14ac:dyDescent="0.35">
      <c r="A448" s="69">
        <v>439</v>
      </c>
      <c r="B448" s="88">
        <v>709</v>
      </c>
      <c r="C448" s="12" t="s">
        <v>696</v>
      </c>
      <c r="D448" s="4">
        <v>240</v>
      </c>
      <c r="E448" s="91" t="s">
        <v>77</v>
      </c>
      <c r="F448" s="138">
        <v>25</v>
      </c>
    </row>
    <row r="449" spans="1:6" ht="26" x14ac:dyDescent="0.35">
      <c r="A449" s="69">
        <v>440</v>
      </c>
      <c r="B449" s="53">
        <v>709</v>
      </c>
      <c r="C449" s="2" t="s">
        <v>234</v>
      </c>
      <c r="D449" s="2"/>
      <c r="E449" s="92" t="s">
        <v>711</v>
      </c>
      <c r="F449" s="137">
        <f>F450</f>
        <v>80</v>
      </c>
    </row>
    <row r="450" spans="1:6" s="21" customFormat="1" ht="26" x14ac:dyDescent="0.35">
      <c r="A450" s="69">
        <v>441</v>
      </c>
      <c r="B450" s="53">
        <v>709</v>
      </c>
      <c r="C450" s="2" t="s">
        <v>269</v>
      </c>
      <c r="D450" s="2"/>
      <c r="E450" s="92" t="s">
        <v>138</v>
      </c>
      <c r="F450" s="137">
        <f>F453+F451</f>
        <v>80</v>
      </c>
    </row>
    <row r="451" spans="1:6" s="21" customFormat="1" ht="26" x14ac:dyDescent="0.35">
      <c r="A451" s="69">
        <v>442</v>
      </c>
      <c r="B451" s="53">
        <v>709</v>
      </c>
      <c r="C451" s="2" t="s">
        <v>425</v>
      </c>
      <c r="D451" s="2"/>
      <c r="E451" s="85" t="s">
        <v>184</v>
      </c>
      <c r="F451" s="137">
        <f>F452</f>
        <v>30</v>
      </c>
    </row>
    <row r="452" spans="1:6" s="21" customFormat="1" ht="26" x14ac:dyDescent="0.35">
      <c r="A452" s="69">
        <v>443</v>
      </c>
      <c r="B452" s="54">
        <v>709</v>
      </c>
      <c r="C452" s="4" t="s">
        <v>425</v>
      </c>
      <c r="D452" s="4" t="s">
        <v>78</v>
      </c>
      <c r="E452" s="91" t="s">
        <v>77</v>
      </c>
      <c r="F452" s="138">
        <v>30</v>
      </c>
    </row>
    <row r="453" spans="1:6" s="21" customFormat="1" ht="15.5" x14ac:dyDescent="0.35">
      <c r="A453" s="69">
        <v>444</v>
      </c>
      <c r="B453" s="53">
        <v>709</v>
      </c>
      <c r="C453" s="2" t="s">
        <v>426</v>
      </c>
      <c r="D453" s="2"/>
      <c r="E453" s="85" t="s">
        <v>358</v>
      </c>
      <c r="F453" s="137">
        <f>F454</f>
        <v>50</v>
      </c>
    </row>
    <row r="454" spans="1:6" s="21" customFormat="1" ht="26" x14ac:dyDescent="0.35">
      <c r="A454" s="69">
        <v>445</v>
      </c>
      <c r="B454" s="54">
        <v>709</v>
      </c>
      <c r="C454" s="4" t="s">
        <v>426</v>
      </c>
      <c r="D454" s="4" t="s">
        <v>78</v>
      </c>
      <c r="E454" s="91" t="s">
        <v>77</v>
      </c>
      <c r="F454" s="138">
        <v>50</v>
      </c>
    </row>
    <row r="455" spans="1:6" ht="17.149999999999999" customHeight="1" x14ac:dyDescent="0.35">
      <c r="A455" s="69">
        <v>446</v>
      </c>
      <c r="B455" s="53">
        <v>800</v>
      </c>
      <c r="C455" s="2"/>
      <c r="D455" s="4"/>
      <c r="E455" s="90" t="s">
        <v>40</v>
      </c>
      <c r="F455" s="137">
        <f>F456+F476</f>
        <v>263735</v>
      </c>
    </row>
    <row r="456" spans="1:6" s="21" customFormat="1" ht="15.5" x14ac:dyDescent="0.35">
      <c r="A456" s="69">
        <v>447</v>
      </c>
      <c r="B456" s="53">
        <v>801</v>
      </c>
      <c r="C456" s="2"/>
      <c r="D456" s="2"/>
      <c r="E456" s="85" t="s">
        <v>23</v>
      </c>
      <c r="F456" s="137">
        <f>F457</f>
        <v>224709.30000000002</v>
      </c>
    </row>
    <row r="457" spans="1:6" s="21" customFormat="1" ht="26" x14ac:dyDescent="0.35">
      <c r="A457" s="69">
        <v>448</v>
      </c>
      <c r="B457" s="53">
        <v>801</v>
      </c>
      <c r="C457" s="2" t="s">
        <v>209</v>
      </c>
      <c r="D457" s="2"/>
      <c r="E457" s="92" t="s">
        <v>570</v>
      </c>
      <c r="F457" s="137">
        <f>F458</f>
        <v>224709.30000000002</v>
      </c>
    </row>
    <row r="458" spans="1:6" ht="15.5" x14ac:dyDescent="0.35">
      <c r="A458" s="69">
        <v>449</v>
      </c>
      <c r="B458" s="53">
        <v>801</v>
      </c>
      <c r="C458" s="10" t="s">
        <v>208</v>
      </c>
      <c r="D458" s="2"/>
      <c r="E458" s="92" t="s">
        <v>105</v>
      </c>
      <c r="F458" s="137">
        <f>F459+F461+F463+F465+F472+F474+F469</f>
        <v>224709.30000000002</v>
      </c>
    </row>
    <row r="459" spans="1:6" ht="26" x14ac:dyDescent="0.35">
      <c r="A459" s="69">
        <v>450</v>
      </c>
      <c r="B459" s="1">
        <v>801</v>
      </c>
      <c r="C459" s="2" t="s">
        <v>595</v>
      </c>
      <c r="D459" s="2"/>
      <c r="E459" s="85" t="s">
        <v>152</v>
      </c>
      <c r="F459" s="137">
        <f>F460</f>
        <v>40242.400000000001</v>
      </c>
    </row>
    <row r="460" spans="1:6" ht="15.5" x14ac:dyDescent="0.35">
      <c r="A460" s="69">
        <v>451</v>
      </c>
      <c r="B460" s="54">
        <v>801</v>
      </c>
      <c r="C460" s="4" t="s">
        <v>595</v>
      </c>
      <c r="D460" s="4" t="s">
        <v>90</v>
      </c>
      <c r="E460" s="91" t="s">
        <v>91</v>
      </c>
      <c r="F460" s="138">
        <v>40242.400000000001</v>
      </c>
    </row>
    <row r="461" spans="1:6" ht="30" customHeight="1" x14ac:dyDescent="0.35">
      <c r="A461" s="69">
        <v>452</v>
      </c>
      <c r="B461" s="1">
        <v>801</v>
      </c>
      <c r="C461" s="2" t="s">
        <v>207</v>
      </c>
      <c r="D461" s="2"/>
      <c r="E461" s="85" t="s">
        <v>153</v>
      </c>
      <c r="F461" s="137">
        <f>F462</f>
        <v>36004.300000000003</v>
      </c>
    </row>
    <row r="462" spans="1:6" ht="16.5" customHeight="1" x14ac:dyDescent="0.35">
      <c r="A462" s="69">
        <v>453</v>
      </c>
      <c r="B462" s="54">
        <v>801</v>
      </c>
      <c r="C462" s="4" t="s">
        <v>207</v>
      </c>
      <c r="D462" s="4" t="s">
        <v>85</v>
      </c>
      <c r="E462" s="91" t="s">
        <v>86</v>
      </c>
      <c r="F462" s="138">
        <v>36004.300000000003</v>
      </c>
    </row>
    <row r="463" spans="1:6" ht="26" x14ac:dyDescent="0.35">
      <c r="A463" s="69">
        <v>454</v>
      </c>
      <c r="B463" s="1">
        <v>801</v>
      </c>
      <c r="C463" s="2" t="s">
        <v>210</v>
      </c>
      <c r="D463" s="2"/>
      <c r="E463" s="85" t="s">
        <v>154</v>
      </c>
      <c r="F463" s="137">
        <f>F464</f>
        <v>129059.2</v>
      </c>
    </row>
    <row r="464" spans="1:6" ht="14.25" customHeight="1" x14ac:dyDescent="0.35">
      <c r="A464" s="69">
        <v>455</v>
      </c>
      <c r="B464" s="54">
        <v>801</v>
      </c>
      <c r="C464" s="4" t="s">
        <v>210</v>
      </c>
      <c r="D464" s="4" t="s">
        <v>85</v>
      </c>
      <c r="E464" s="91" t="s">
        <v>86</v>
      </c>
      <c r="F464" s="138">
        <v>129059.2</v>
      </c>
    </row>
    <row r="465" spans="1:8" ht="14.25" customHeight="1" x14ac:dyDescent="0.35">
      <c r="A465" s="69">
        <v>456</v>
      </c>
      <c r="B465" s="1">
        <v>801</v>
      </c>
      <c r="C465" s="2" t="s">
        <v>596</v>
      </c>
      <c r="D465" s="2"/>
      <c r="E465" s="85" t="s">
        <v>38</v>
      </c>
      <c r="F465" s="137">
        <f>F466+F467+F468</f>
        <v>1045</v>
      </c>
    </row>
    <row r="466" spans="1:8" ht="26" x14ac:dyDescent="0.35">
      <c r="A466" s="69">
        <v>457</v>
      </c>
      <c r="B466" s="54">
        <v>801</v>
      </c>
      <c r="C466" s="4" t="s">
        <v>596</v>
      </c>
      <c r="D466" s="4" t="s">
        <v>78</v>
      </c>
      <c r="E466" s="91" t="s">
        <v>77</v>
      </c>
      <c r="F466" s="138">
        <v>550</v>
      </c>
    </row>
    <row r="467" spans="1:8" ht="15.5" x14ac:dyDescent="0.35">
      <c r="A467" s="69">
        <v>458</v>
      </c>
      <c r="B467" s="54">
        <v>801</v>
      </c>
      <c r="C467" s="4" t="s">
        <v>596</v>
      </c>
      <c r="D467" s="4" t="s">
        <v>85</v>
      </c>
      <c r="E467" s="91" t="s">
        <v>86</v>
      </c>
      <c r="F467" s="138">
        <v>455</v>
      </c>
    </row>
    <row r="468" spans="1:8" ht="15.5" x14ac:dyDescent="0.35">
      <c r="A468" s="69">
        <v>459</v>
      </c>
      <c r="B468" s="54">
        <v>801</v>
      </c>
      <c r="C468" s="4" t="s">
        <v>596</v>
      </c>
      <c r="D468" s="4" t="s">
        <v>90</v>
      </c>
      <c r="E468" s="91" t="s">
        <v>91</v>
      </c>
      <c r="F468" s="138">
        <v>40</v>
      </c>
    </row>
    <row r="469" spans="1:8" ht="52" x14ac:dyDescent="0.35">
      <c r="A469" s="69">
        <v>460</v>
      </c>
      <c r="B469" s="1">
        <v>801</v>
      </c>
      <c r="C469" s="2" t="s">
        <v>212</v>
      </c>
      <c r="D469" s="4"/>
      <c r="E469" s="85" t="s">
        <v>375</v>
      </c>
      <c r="F469" s="137">
        <f>F470+F471</f>
        <v>18108.400000000001</v>
      </c>
    </row>
    <row r="470" spans="1:8" ht="15.5" x14ac:dyDescent="0.35">
      <c r="A470" s="69">
        <v>461</v>
      </c>
      <c r="B470" s="54">
        <v>801</v>
      </c>
      <c r="C470" s="4" t="s">
        <v>212</v>
      </c>
      <c r="D470" s="4" t="s">
        <v>85</v>
      </c>
      <c r="E470" s="91" t="s">
        <v>86</v>
      </c>
      <c r="F470" s="138">
        <f>265+10676.3+2190.2+30+2435.6+74</f>
        <v>15671.1</v>
      </c>
      <c r="H470" s="63" t="s">
        <v>717</v>
      </c>
    </row>
    <row r="471" spans="1:8" ht="15.5" x14ac:dyDescent="0.35">
      <c r="A471" s="69">
        <v>462</v>
      </c>
      <c r="B471" s="54">
        <v>801</v>
      </c>
      <c r="C471" s="4" t="s">
        <v>212</v>
      </c>
      <c r="D471" s="4" t="s">
        <v>90</v>
      </c>
      <c r="E471" s="91" t="s">
        <v>91</v>
      </c>
      <c r="F471" s="138">
        <f>1730.4+631.9+75</f>
        <v>2437.3000000000002</v>
      </c>
      <c r="H471" s="63" t="s">
        <v>722</v>
      </c>
    </row>
    <row r="472" spans="1:8" ht="52" x14ac:dyDescent="0.35">
      <c r="A472" s="69">
        <v>463</v>
      </c>
      <c r="B472" s="87">
        <v>801</v>
      </c>
      <c r="C472" s="10" t="s">
        <v>566</v>
      </c>
      <c r="D472" s="2"/>
      <c r="E472" s="92" t="s">
        <v>674</v>
      </c>
      <c r="F472" s="137">
        <f>F473</f>
        <v>200</v>
      </c>
    </row>
    <row r="473" spans="1:8" ht="15.5" x14ac:dyDescent="0.35">
      <c r="A473" s="69">
        <v>464</v>
      </c>
      <c r="B473" s="88">
        <v>801</v>
      </c>
      <c r="C473" s="12" t="s">
        <v>566</v>
      </c>
      <c r="D473" s="4" t="s">
        <v>90</v>
      </c>
      <c r="E473" s="91" t="s">
        <v>91</v>
      </c>
      <c r="F473" s="139">
        <v>200</v>
      </c>
    </row>
    <row r="474" spans="1:8" ht="65" x14ac:dyDescent="0.35">
      <c r="A474" s="69">
        <v>465</v>
      </c>
      <c r="B474" s="87">
        <v>801</v>
      </c>
      <c r="C474" s="10" t="s">
        <v>588</v>
      </c>
      <c r="D474" s="2"/>
      <c r="E474" s="92" t="s">
        <v>589</v>
      </c>
      <c r="F474" s="138">
        <f>F475</f>
        <v>50</v>
      </c>
    </row>
    <row r="475" spans="1:8" ht="15.5" x14ac:dyDescent="0.35">
      <c r="A475" s="69">
        <v>466</v>
      </c>
      <c r="B475" s="88">
        <v>801</v>
      </c>
      <c r="C475" s="12" t="s">
        <v>588</v>
      </c>
      <c r="D475" s="4" t="s">
        <v>90</v>
      </c>
      <c r="E475" s="91" t="s">
        <v>91</v>
      </c>
      <c r="F475" s="138">
        <v>50</v>
      </c>
      <c r="H475" s="63" t="s">
        <v>675</v>
      </c>
    </row>
    <row r="476" spans="1:8" ht="15.5" x14ac:dyDescent="0.35">
      <c r="A476" s="69">
        <v>467</v>
      </c>
      <c r="B476" s="89" t="s">
        <v>87</v>
      </c>
      <c r="C476" s="70" t="s">
        <v>88</v>
      </c>
      <c r="D476" s="70" t="s">
        <v>88</v>
      </c>
      <c r="E476" s="94" t="s">
        <v>89</v>
      </c>
      <c r="F476" s="137">
        <f>F477+F482</f>
        <v>39025.699999999997</v>
      </c>
    </row>
    <row r="477" spans="1:8" ht="26" x14ac:dyDescent="0.35">
      <c r="A477" s="69">
        <v>468</v>
      </c>
      <c r="B477" s="89" t="s">
        <v>87</v>
      </c>
      <c r="C477" s="2" t="s">
        <v>209</v>
      </c>
      <c r="D477" s="70"/>
      <c r="E477" s="92" t="s">
        <v>570</v>
      </c>
      <c r="F477" s="137">
        <f>F478</f>
        <v>38048.199999999997</v>
      </c>
    </row>
    <row r="478" spans="1:8" ht="39" x14ac:dyDescent="0.35">
      <c r="A478" s="69">
        <v>469</v>
      </c>
      <c r="B478" s="53">
        <v>804</v>
      </c>
      <c r="C478" s="2" t="s">
        <v>214</v>
      </c>
      <c r="D478" s="2"/>
      <c r="E478" s="92" t="s">
        <v>590</v>
      </c>
      <c r="F478" s="137">
        <f>F479</f>
        <v>38048.199999999997</v>
      </c>
    </row>
    <row r="479" spans="1:8" ht="26" x14ac:dyDescent="0.35">
      <c r="A479" s="69">
        <v>470</v>
      </c>
      <c r="B479" s="53">
        <v>804</v>
      </c>
      <c r="C479" s="2" t="s">
        <v>601</v>
      </c>
      <c r="D479" s="2"/>
      <c r="E479" s="85" t="s">
        <v>155</v>
      </c>
      <c r="F479" s="137">
        <f>F480+F481</f>
        <v>38048.199999999997</v>
      </c>
    </row>
    <row r="480" spans="1:8" ht="15.5" x14ac:dyDescent="0.35">
      <c r="A480" s="69">
        <v>471</v>
      </c>
      <c r="B480" s="54">
        <v>804</v>
      </c>
      <c r="C480" s="4" t="s">
        <v>601</v>
      </c>
      <c r="D480" s="4" t="s">
        <v>44</v>
      </c>
      <c r="E480" s="91" t="s">
        <v>45</v>
      </c>
      <c r="F480" s="138">
        <v>35953.199999999997</v>
      </c>
    </row>
    <row r="481" spans="1:8" ht="26" x14ac:dyDescent="0.35">
      <c r="A481" s="69">
        <v>472</v>
      </c>
      <c r="B481" s="54">
        <v>804</v>
      </c>
      <c r="C481" s="4" t="s">
        <v>601</v>
      </c>
      <c r="D481" s="4" t="s">
        <v>78</v>
      </c>
      <c r="E481" s="91" t="s">
        <v>77</v>
      </c>
      <c r="F481" s="138">
        <v>2095</v>
      </c>
    </row>
    <row r="482" spans="1:8" ht="15.5" x14ac:dyDescent="0.35">
      <c r="A482" s="69">
        <v>473</v>
      </c>
      <c r="B482" s="53">
        <v>804</v>
      </c>
      <c r="C482" s="2" t="s">
        <v>189</v>
      </c>
      <c r="D482" s="2"/>
      <c r="E482" s="85" t="s">
        <v>156</v>
      </c>
      <c r="F482" s="137">
        <f>F487+F485+F483</f>
        <v>977.5</v>
      </c>
    </row>
    <row r="483" spans="1:8" ht="25" customHeight="1" x14ac:dyDescent="0.35">
      <c r="A483" s="69">
        <v>474</v>
      </c>
      <c r="B483" s="53">
        <v>804</v>
      </c>
      <c r="C483" s="2" t="s">
        <v>553</v>
      </c>
      <c r="D483" s="2"/>
      <c r="E483" s="85" t="s">
        <v>554</v>
      </c>
      <c r="F483" s="137">
        <f>F484</f>
        <v>350</v>
      </c>
      <c r="H483" s="153"/>
    </row>
    <row r="484" spans="1:8" ht="15.5" x14ac:dyDescent="0.35">
      <c r="A484" s="69">
        <v>475</v>
      </c>
      <c r="B484" s="54">
        <v>804</v>
      </c>
      <c r="C484" s="4" t="s">
        <v>553</v>
      </c>
      <c r="D484" s="4" t="s">
        <v>51</v>
      </c>
      <c r="E484" s="91" t="s">
        <v>52</v>
      </c>
      <c r="F484" s="138">
        <v>350</v>
      </c>
      <c r="H484" s="153" t="s">
        <v>712</v>
      </c>
    </row>
    <row r="485" spans="1:8" ht="26" x14ac:dyDescent="0.35">
      <c r="A485" s="69">
        <v>476</v>
      </c>
      <c r="B485" s="87">
        <v>804</v>
      </c>
      <c r="C485" s="10" t="s">
        <v>391</v>
      </c>
      <c r="D485" s="4"/>
      <c r="E485" s="85" t="s">
        <v>392</v>
      </c>
      <c r="F485" s="137">
        <f>F486</f>
        <v>386.5</v>
      </c>
      <c r="H485" s="154"/>
    </row>
    <row r="486" spans="1:8" ht="15.5" x14ac:dyDescent="0.35">
      <c r="A486" s="69">
        <v>477</v>
      </c>
      <c r="B486" s="88">
        <v>804</v>
      </c>
      <c r="C486" s="12" t="s">
        <v>391</v>
      </c>
      <c r="D486" s="4" t="s">
        <v>51</v>
      </c>
      <c r="E486" s="91" t="s">
        <v>52</v>
      </c>
      <c r="F486" s="138">
        <v>386.5</v>
      </c>
      <c r="H486" s="153" t="s">
        <v>723</v>
      </c>
    </row>
    <row r="487" spans="1:8" ht="22.5" customHeight="1" x14ac:dyDescent="0.35">
      <c r="A487" s="69">
        <v>478</v>
      </c>
      <c r="B487" s="87">
        <v>804</v>
      </c>
      <c r="C487" s="82" t="s">
        <v>658</v>
      </c>
      <c r="D487" s="51"/>
      <c r="E487" s="85" t="s">
        <v>656</v>
      </c>
      <c r="F487" s="137">
        <f>F488</f>
        <v>241</v>
      </c>
    </row>
    <row r="488" spans="1:8" ht="15.5" x14ac:dyDescent="0.35">
      <c r="A488" s="69">
        <v>479</v>
      </c>
      <c r="B488" s="88">
        <v>804</v>
      </c>
      <c r="C488" s="123" t="s">
        <v>658</v>
      </c>
      <c r="D488" s="51" t="s">
        <v>90</v>
      </c>
      <c r="E488" s="91" t="s">
        <v>91</v>
      </c>
      <c r="F488" s="138">
        <v>241</v>
      </c>
    </row>
    <row r="489" spans="1:8" s="21" customFormat="1" ht="15.5" x14ac:dyDescent="0.35">
      <c r="A489" s="69">
        <v>480</v>
      </c>
      <c r="B489" s="53">
        <v>1000</v>
      </c>
      <c r="C489" s="2"/>
      <c r="D489" s="2"/>
      <c r="E489" s="90" t="s">
        <v>24</v>
      </c>
      <c r="F489" s="137">
        <f>F490+F495+F542+F524</f>
        <v>165516.29999999999</v>
      </c>
    </row>
    <row r="490" spans="1:8" s="20" customFormat="1" ht="15.5" x14ac:dyDescent="0.35">
      <c r="A490" s="69">
        <v>481</v>
      </c>
      <c r="B490" s="53">
        <v>1001</v>
      </c>
      <c r="C490" s="2"/>
      <c r="D490" s="2"/>
      <c r="E490" s="85" t="s">
        <v>29</v>
      </c>
      <c r="F490" s="137">
        <f>F491</f>
        <v>22900</v>
      </c>
    </row>
    <row r="491" spans="1:8" s="21" customFormat="1" ht="26" x14ac:dyDescent="0.35">
      <c r="A491" s="69">
        <v>482</v>
      </c>
      <c r="B491" s="53">
        <v>1001</v>
      </c>
      <c r="C491" s="2" t="s">
        <v>195</v>
      </c>
      <c r="D491" s="2"/>
      <c r="E491" s="92" t="s">
        <v>697</v>
      </c>
      <c r="F491" s="137">
        <f>F492</f>
        <v>22900</v>
      </c>
    </row>
    <row r="492" spans="1:8" s="21" customFormat="1" ht="26" x14ac:dyDescent="0.35">
      <c r="A492" s="69">
        <v>483</v>
      </c>
      <c r="B492" s="53">
        <v>1001</v>
      </c>
      <c r="C492" s="2" t="s">
        <v>303</v>
      </c>
      <c r="D492" s="2" t="s">
        <v>546</v>
      </c>
      <c r="E492" s="92" t="s">
        <v>157</v>
      </c>
      <c r="F492" s="137">
        <f>F493</f>
        <v>22900</v>
      </c>
    </row>
    <row r="493" spans="1:8" s="21" customFormat="1" ht="52" x14ac:dyDescent="0.35">
      <c r="A493" s="69">
        <v>484</v>
      </c>
      <c r="B493" s="53">
        <v>1001</v>
      </c>
      <c r="C493" s="2" t="s">
        <v>304</v>
      </c>
      <c r="D493" s="2"/>
      <c r="E493" s="85" t="s">
        <v>158</v>
      </c>
      <c r="F493" s="137">
        <f>F494</f>
        <v>22900</v>
      </c>
    </row>
    <row r="494" spans="1:8" s="21" customFormat="1" ht="26" x14ac:dyDescent="0.35">
      <c r="A494" s="69">
        <v>485</v>
      </c>
      <c r="B494" s="54">
        <v>1001</v>
      </c>
      <c r="C494" s="4" t="s">
        <v>304</v>
      </c>
      <c r="D494" s="12" t="s">
        <v>48</v>
      </c>
      <c r="E494" s="91" t="s">
        <v>49</v>
      </c>
      <c r="F494" s="138">
        <v>22900</v>
      </c>
    </row>
    <row r="495" spans="1:8" ht="15.5" x14ac:dyDescent="0.35">
      <c r="A495" s="69">
        <v>486</v>
      </c>
      <c r="B495" s="53">
        <v>1003</v>
      </c>
      <c r="C495" s="2"/>
      <c r="D495" s="2"/>
      <c r="E495" s="85" t="s">
        <v>26</v>
      </c>
      <c r="F495" s="137">
        <f>F496+F513+F517+F521</f>
        <v>129924.5</v>
      </c>
    </row>
    <row r="496" spans="1:8" s="21" customFormat="1" ht="26" x14ac:dyDescent="0.35">
      <c r="A496" s="69">
        <v>487</v>
      </c>
      <c r="B496" s="53">
        <v>1003</v>
      </c>
      <c r="C496" s="2" t="s">
        <v>195</v>
      </c>
      <c r="D496" s="2"/>
      <c r="E496" s="92" t="s">
        <v>697</v>
      </c>
      <c r="F496" s="137">
        <f>F497</f>
        <v>125527.5</v>
      </c>
    </row>
    <row r="497" spans="1:6" ht="41.5" customHeight="1" x14ac:dyDescent="0.35">
      <c r="A497" s="69">
        <v>488</v>
      </c>
      <c r="B497" s="53">
        <v>1003</v>
      </c>
      <c r="C497" s="2" t="s">
        <v>194</v>
      </c>
      <c r="D497" s="2"/>
      <c r="E497" s="92" t="s">
        <v>166</v>
      </c>
      <c r="F497" s="137">
        <f>F498+F501+F504+F507+F509+F511</f>
        <v>125527.5</v>
      </c>
    </row>
    <row r="498" spans="1:6" ht="41" customHeight="1" x14ac:dyDescent="0.35">
      <c r="A498" s="69">
        <v>489</v>
      </c>
      <c r="B498" s="53">
        <v>1003</v>
      </c>
      <c r="C498" s="10" t="s">
        <v>193</v>
      </c>
      <c r="D498" s="2"/>
      <c r="E498" s="85" t="s">
        <v>540</v>
      </c>
      <c r="F498" s="137">
        <f>F500+F499</f>
        <v>14869.3</v>
      </c>
    </row>
    <row r="499" spans="1:6" ht="26" x14ac:dyDescent="0.35">
      <c r="A499" s="69">
        <v>490</v>
      </c>
      <c r="B499" s="54">
        <v>1003</v>
      </c>
      <c r="C499" s="4" t="s">
        <v>193</v>
      </c>
      <c r="D499" s="4" t="s">
        <v>78</v>
      </c>
      <c r="E499" s="91" t="s">
        <v>77</v>
      </c>
      <c r="F499" s="139">
        <v>127</v>
      </c>
    </row>
    <row r="500" spans="1:6" ht="26" x14ac:dyDescent="0.35">
      <c r="A500" s="69">
        <v>491</v>
      </c>
      <c r="B500" s="54">
        <v>1003</v>
      </c>
      <c r="C500" s="4" t="s">
        <v>193</v>
      </c>
      <c r="D500" s="4" t="s">
        <v>48</v>
      </c>
      <c r="E500" s="91" t="s">
        <v>49</v>
      </c>
      <c r="F500" s="139">
        <v>14742.3</v>
      </c>
    </row>
    <row r="501" spans="1:6" ht="43.5" customHeight="1" x14ac:dyDescent="0.35">
      <c r="A501" s="69">
        <v>492</v>
      </c>
      <c r="B501" s="53">
        <v>1003</v>
      </c>
      <c r="C501" s="2" t="s">
        <v>196</v>
      </c>
      <c r="D501" s="2"/>
      <c r="E501" s="85" t="s">
        <v>541</v>
      </c>
      <c r="F501" s="137">
        <f>F503+F502</f>
        <v>100130.3</v>
      </c>
    </row>
    <row r="502" spans="1:6" ht="26" x14ac:dyDescent="0.35">
      <c r="A502" s="69">
        <v>493</v>
      </c>
      <c r="B502" s="54">
        <v>1003</v>
      </c>
      <c r="C502" s="4" t="s">
        <v>196</v>
      </c>
      <c r="D502" s="4" t="s">
        <v>78</v>
      </c>
      <c r="E502" s="91" t="s">
        <v>77</v>
      </c>
      <c r="F502" s="139">
        <v>1130.3</v>
      </c>
    </row>
    <row r="503" spans="1:6" s="21" customFormat="1" ht="26" x14ac:dyDescent="0.35">
      <c r="A503" s="69">
        <v>494</v>
      </c>
      <c r="B503" s="54">
        <v>1003</v>
      </c>
      <c r="C503" s="4" t="s">
        <v>196</v>
      </c>
      <c r="D503" s="4" t="s">
        <v>48</v>
      </c>
      <c r="E503" s="91" t="s">
        <v>49</v>
      </c>
      <c r="F503" s="139">
        <v>99000</v>
      </c>
    </row>
    <row r="504" spans="1:6" ht="41.15" customHeight="1" x14ac:dyDescent="0.35">
      <c r="A504" s="69">
        <v>495</v>
      </c>
      <c r="B504" s="53">
        <v>1003</v>
      </c>
      <c r="C504" s="10" t="s">
        <v>197</v>
      </c>
      <c r="D504" s="2"/>
      <c r="E504" s="85" t="s">
        <v>534</v>
      </c>
      <c r="F504" s="137">
        <f>F506+F505</f>
        <v>10354.5</v>
      </c>
    </row>
    <row r="505" spans="1:6" ht="26" x14ac:dyDescent="0.35">
      <c r="A505" s="69">
        <v>496</v>
      </c>
      <c r="B505" s="54">
        <v>1003</v>
      </c>
      <c r="C505" s="4" t="s">
        <v>197</v>
      </c>
      <c r="D505" s="4" t="s">
        <v>78</v>
      </c>
      <c r="E505" s="91" t="s">
        <v>77</v>
      </c>
      <c r="F505" s="139">
        <v>153</v>
      </c>
    </row>
    <row r="506" spans="1:6" s="21" customFormat="1" ht="26" x14ac:dyDescent="0.35">
      <c r="A506" s="69">
        <v>497</v>
      </c>
      <c r="B506" s="54">
        <v>1003</v>
      </c>
      <c r="C506" s="4" t="s">
        <v>197</v>
      </c>
      <c r="D506" s="4" t="s">
        <v>48</v>
      </c>
      <c r="E506" s="91" t="s">
        <v>49</v>
      </c>
      <c r="F506" s="139">
        <v>10201.5</v>
      </c>
    </row>
    <row r="507" spans="1:6" s="21" customFormat="1" ht="39" x14ac:dyDescent="0.35">
      <c r="A507" s="69">
        <v>498</v>
      </c>
      <c r="B507" s="53">
        <v>1003</v>
      </c>
      <c r="C507" s="31" t="s">
        <v>305</v>
      </c>
      <c r="D507" s="2"/>
      <c r="E507" s="85" t="s">
        <v>179</v>
      </c>
      <c r="F507" s="137">
        <f>F508</f>
        <v>150</v>
      </c>
    </row>
    <row r="508" spans="1:6" s="21" customFormat="1" ht="26" x14ac:dyDescent="0.35">
      <c r="A508" s="69">
        <v>499</v>
      </c>
      <c r="B508" s="54">
        <v>1003</v>
      </c>
      <c r="C508" s="51" t="s">
        <v>305</v>
      </c>
      <c r="D508" s="4" t="s">
        <v>48</v>
      </c>
      <c r="E508" s="91" t="s">
        <v>49</v>
      </c>
      <c r="F508" s="138">
        <v>150</v>
      </c>
    </row>
    <row r="509" spans="1:6" s="21" customFormat="1" ht="39" x14ac:dyDescent="0.35">
      <c r="A509" s="69">
        <v>500</v>
      </c>
      <c r="B509" s="53">
        <v>1003</v>
      </c>
      <c r="C509" s="2" t="s">
        <v>306</v>
      </c>
      <c r="D509" s="2"/>
      <c r="E509" s="85" t="s">
        <v>76</v>
      </c>
      <c r="F509" s="137">
        <f>F510</f>
        <v>10</v>
      </c>
    </row>
    <row r="510" spans="1:6" ht="39" x14ac:dyDescent="0.35">
      <c r="A510" s="69">
        <v>501</v>
      </c>
      <c r="B510" s="54">
        <v>1003</v>
      </c>
      <c r="C510" s="4" t="s">
        <v>306</v>
      </c>
      <c r="D510" s="4" t="s">
        <v>56</v>
      </c>
      <c r="E510" s="91" t="s">
        <v>518</v>
      </c>
      <c r="F510" s="138">
        <v>10</v>
      </c>
    </row>
    <row r="511" spans="1:6" ht="65" x14ac:dyDescent="0.35">
      <c r="A511" s="69">
        <v>502</v>
      </c>
      <c r="B511" s="1">
        <v>1003</v>
      </c>
      <c r="C511" s="2" t="s">
        <v>367</v>
      </c>
      <c r="D511" s="4"/>
      <c r="E511" s="5" t="s">
        <v>605</v>
      </c>
      <c r="F511" s="137">
        <f>F512</f>
        <v>13.4</v>
      </c>
    </row>
    <row r="512" spans="1:6" ht="26.25" customHeight="1" x14ac:dyDescent="0.35">
      <c r="A512" s="69">
        <v>503</v>
      </c>
      <c r="B512" s="3">
        <v>1003</v>
      </c>
      <c r="C512" s="4" t="s">
        <v>367</v>
      </c>
      <c r="D512" s="4" t="s">
        <v>48</v>
      </c>
      <c r="E512" s="91" t="s">
        <v>49</v>
      </c>
      <c r="F512" s="139">
        <v>13.4</v>
      </c>
    </row>
    <row r="513" spans="1:6" ht="26.25" customHeight="1" x14ac:dyDescent="0.35">
      <c r="A513" s="69">
        <v>504</v>
      </c>
      <c r="B513" s="53">
        <v>1003</v>
      </c>
      <c r="C513" s="2" t="s">
        <v>201</v>
      </c>
      <c r="D513" s="2"/>
      <c r="E513" s="85" t="s">
        <v>618</v>
      </c>
      <c r="F513" s="137">
        <f>F514</f>
        <v>1181</v>
      </c>
    </row>
    <row r="514" spans="1:6" ht="26" x14ac:dyDescent="0.35">
      <c r="A514" s="69">
        <v>505</v>
      </c>
      <c r="B514" s="53">
        <v>1003</v>
      </c>
      <c r="C514" s="2" t="s">
        <v>278</v>
      </c>
      <c r="D514" s="2"/>
      <c r="E514" s="85" t="s">
        <v>483</v>
      </c>
      <c r="F514" s="137">
        <f>F515</f>
        <v>1181</v>
      </c>
    </row>
    <row r="515" spans="1:6" ht="26" x14ac:dyDescent="0.35">
      <c r="A515" s="69">
        <v>506</v>
      </c>
      <c r="B515" s="53">
        <v>1003</v>
      </c>
      <c r="C515" s="2" t="s">
        <v>599</v>
      </c>
      <c r="D515" s="2"/>
      <c r="E515" s="85" t="s">
        <v>525</v>
      </c>
      <c r="F515" s="137">
        <f>F516</f>
        <v>1181</v>
      </c>
    </row>
    <row r="516" spans="1:6" ht="26.15" customHeight="1" x14ac:dyDescent="0.35">
      <c r="A516" s="69">
        <v>507</v>
      </c>
      <c r="B516" s="54">
        <v>1003</v>
      </c>
      <c r="C516" s="4" t="s">
        <v>599</v>
      </c>
      <c r="D516" s="4" t="s">
        <v>48</v>
      </c>
      <c r="E516" s="91" t="s">
        <v>49</v>
      </c>
      <c r="F516" s="138">
        <v>1181</v>
      </c>
    </row>
    <row r="517" spans="1:6" ht="39" x14ac:dyDescent="0.35">
      <c r="A517" s="69">
        <v>508</v>
      </c>
      <c r="B517" s="87">
        <v>1003</v>
      </c>
      <c r="C517" s="10" t="s">
        <v>236</v>
      </c>
      <c r="D517" s="2"/>
      <c r="E517" s="85" t="s">
        <v>701</v>
      </c>
      <c r="F517" s="137">
        <f>F518</f>
        <v>3000</v>
      </c>
    </row>
    <row r="518" spans="1:6" ht="26.15" customHeight="1" x14ac:dyDescent="0.35">
      <c r="A518" s="69">
        <v>509</v>
      </c>
      <c r="B518" s="87">
        <v>1003</v>
      </c>
      <c r="C518" s="10" t="s">
        <v>237</v>
      </c>
      <c r="D518" s="10"/>
      <c r="E518" s="5" t="s">
        <v>104</v>
      </c>
      <c r="F518" s="137">
        <f>F519</f>
        <v>3000</v>
      </c>
    </row>
    <row r="519" spans="1:6" ht="39" x14ac:dyDescent="0.35">
      <c r="A519" s="69">
        <v>510</v>
      </c>
      <c r="B519" s="87">
        <v>1003</v>
      </c>
      <c r="C519" s="10" t="s">
        <v>703</v>
      </c>
      <c r="D519" s="10"/>
      <c r="E519" s="5" t="s">
        <v>702</v>
      </c>
      <c r="F519" s="137">
        <f>F520</f>
        <v>3000</v>
      </c>
    </row>
    <row r="520" spans="1:6" ht="26.15" customHeight="1" x14ac:dyDescent="0.35">
      <c r="A520" s="69">
        <v>511</v>
      </c>
      <c r="B520" s="54">
        <v>1003</v>
      </c>
      <c r="C520" s="4" t="s">
        <v>703</v>
      </c>
      <c r="D520" s="4" t="s">
        <v>48</v>
      </c>
      <c r="E520" s="91" t="s">
        <v>49</v>
      </c>
      <c r="F520" s="138">
        <v>3000</v>
      </c>
    </row>
    <row r="521" spans="1:6" ht="15.5" x14ac:dyDescent="0.35">
      <c r="A521" s="69">
        <v>512</v>
      </c>
      <c r="B521" s="53">
        <v>1003</v>
      </c>
      <c r="C521" s="31" t="s">
        <v>189</v>
      </c>
      <c r="D521" s="4"/>
      <c r="E521" s="85" t="s">
        <v>156</v>
      </c>
      <c r="F521" s="137">
        <f>F522</f>
        <v>216</v>
      </c>
    </row>
    <row r="522" spans="1:6" s="21" customFormat="1" ht="39" x14ac:dyDescent="0.35">
      <c r="A522" s="69">
        <v>513</v>
      </c>
      <c r="B522" s="53">
        <v>1003</v>
      </c>
      <c r="C522" s="31" t="s">
        <v>308</v>
      </c>
      <c r="D522" s="2"/>
      <c r="E522" s="85" t="s">
        <v>438</v>
      </c>
      <c r="F522" s="137">
        <f>F523</f>
        <v>216</v>
      </c>
    </row>
    <row r="523" spans="1:6" s="21" customFormat="1" ht="14.5" customHeight="1" x14ac:dyDescent="0.35">
      <c r="A523" s="69">
        <v>514</v>
      </c>
      <c r="B523" s="54">
        <v>1003</v>
      </c>
      <c r="C523" s="51" t="s">
        <v>308</v>
      </c>
      <c r="D523" s="4" t="s">
        <v>46</v>
      </c>
      <c r="E523" s="91" t="s">
        <v>47</v>
      </c>
      <c r="F523" s="138">
        <v>216</v>
      </c>
    </row>
    <row r="524" spans="1:6" s="21" customFormat="1" ht="15.5" x14ac:dyDescent="0.35">
      <c r="A524" s="69">
        <v>515</v>
      </c>
      <c r="B524" s="53">
        <v>1004</v>
      </c>
      <c r="C524" s="2"/>
      <c r="D524" s="2"/>
      <c r="E524" s="85" t="s">
        <v>538</v>
      </c>
      <c r="F524" s="137">
        <f>F525+F532+F539</f>
        <v>2674.8</v>
      </c>
    </row>
    <row r="525" spans="1:6" s="21" customFormat="1" ht="39" x14ac:dyDescent="0.35">
      <c r="A525" s="69">
        <v>516</v>
      </c>
      <c r="B525" s="53">
        <v>1004</v>
      </c>
      <c r="C525" s="2" t="s">
        <v>279</v>
      </c>
      <c r="D525" s="2"/>
      <c r="E525" s="92" t="s">
        <v>633</v>
      </c>
      <c r="F525" s="137">
        <f>F529+F526</f>
        <v>653</v>
      </c>
    </row>
    <row r="526" spans="1:6" s="21" customFormat="1" ht="26" x14ac:dyDescent="0.35">
      <c r="A526" s="69">
        <v>517</v>
      </c>
      <c r="B526" s="53">
        <v>1004</v>
      </c>
      <c r="C526" s="2" t="s">
        <v>280</v>
      </c>
      <c r="D526" s="2"/>
      <c r="E526" s="92" t="s">
        <v>119</v>
      </c>
      <c r="F526" s="137">
        <f>F527</f>
        <v>153</v>
      </c>
    </row>
    <row r="527" spans="1:6" s="21" customFormat="1" ht="52" x14ac:dyDescent="0.35">
      <c r="A527" s="69">
        <v>518</v>
      </c>
      <c r="B527" s="53">
        <v>1004</v>
      </c>
      <c r="C527" s="2" t="s">
        <v>714</v>
      </c>
      <c r="D527" s="2"/>
      <c r="E527" s="85" t="s">
        <v>713</v>
      </c>
      <c r="F527" s="137">
        <f>F528</f>
        <v>153</v>
      </c>
    </row>
    <row r="528" spans="1:6" s="21" customFormat="1" ht="15.5" x14ac:dyDescent="0.35">
      <c r="A528" s="69">
        <v>519</v>
      </c>
      <c r="B528" s="54">
        <v>1004</v>
      </c>
      <c r="C528" s="4" t="s">
        <v>714</v>
      </c>
      <c r="D528" s="4" t="s">
        <v>90</v>
      </c>
      <c r="E528" s="91" t="s">
        <v>91</v>
      </c>
      <c r="F528" s="138">
        <v>153</v>
      </c>
    </row>
    <row r="529" spans="1:6" s="21" customFormat="1" ht="26" x14ac:dyDescent="0.35">
      <c r="A529" s="69">
        <v>520</v>
      </c>
      <c r="B529" s="53">
        <v>1004</v>
      </c>
      <c r="C529" s="2" t="s">
        <v>285</v>
      </c>
      <c r="D529" s="2"/>
      <c r="E529" s="92" t="s">
        <v>122</v>
      </c>
      <c r="F529" s="137">
        <f>F530</f>
        <v>500</v>
      </c>
    </row>
    <row r="530" spans="1:6" ht="32.25" customHeight="1" x14ac:dyDescent="0.35">
      <c r="A530" s="69">
        <v>521</v>
      </c>
      <c r="B530" s="53">
        <v>1004</v>
      </c>
      <c r="C530" s="2" t="s">
        <v>289</v>
      </c>
      <c r="D530" s="2"/>
      <c r="E530" s="110" t="s">
        <v>532</v>
      </c>
      <c r="F530" s="137">
        <f>F531</f>
        <v>500</v>
      </c>
    </row>
    <row r="531" spans="1:6" ht="15.5" x14ac:dyDescent="0.35">
      <c r="A531" s="69">
        <v>522</v>
      </c>
      <c r="B531" s="54">
        <v>1004</v>
      </c>
      <c r="C531" s="4" t="s">
        <v>289</v>
      </c>
      <c r="D531" s="4" t="s">
        <v>90</v>
      </c>
      <c r="E531" s="91" t="s">
        <v>91</v>
      </c>
      <c r="F531" s="139">
        <v>500</v>
      </c>
    </row>
    <row r="532" spans="1:6" ht="26" x14ac:dyDescent="0.35">
      <c r="A532" s="69">
        <v>523</v>
      </c>
      <c r="B532" s="53">
        <v>1004</v>
      </c>
      <c r="C532" s="2" t="s">
        <v>195</v>
      </c>
      <c r="D532" s="4"/>
      <c r="E532" s="92" t="s">
        <v>697</v>
      </c>
      <c r="F532" s="137">
        <f>F533+F536</f>
        <v>1721.8</v>
      </c>
    </row>
    <row r="533" spans="1:6" ht="26" x14ac:dyDescent="0.35">
      <c r="A533" s="69">
        <v>524</v>
      </c>
      <c r="B533" s="1">
        <v>1004</v>
      </c>
      <c r="C533" s="2" t="s">
        <v>307</v>
      </c>
      <c r="D533" s="2"/>
      <c r="E533" s="92" t="s">
        <v>169</v>
      </c>
      <c r="F533" s="137">
        <f>F534</f>
        <v>1160</v>
      </c>
    </row>
    <row r="534" spans="1:6" ht="39" x14ac:dyDescent="0.35">
      <c r="A534" s="69">
        <v>525</v>
      </c>
      <c r="B534" s="1">
        <v>1004</v>
      </c>
      <c r="C534" s="2" t="s">
        <v>369</v>
      </c>
      <c r="D534" s="2"/>
      <c r="E534" s="85" t="s">
        <v>368</v>
      </c>
      <c r="F534" s="137">
        <f>F535</f>
        <v>1160</v>
      </c>
    </row>
    <row r="535" spans="1:6" ht="26" x14ac:dyDescent="0.35">
      <c r="A535" s="69">
        <v>526</v>
      </c>
      <c r="B535" s="3">
        <v>1004</v>
      </c>
      <c r="C535" s="4" t="s">
        <v>369</v>
      </c>
      <c r="D535" s="4" t="s">
        <v>48</v>
      </c>
      <c r="E535" s="91" t="s">
        <v>49</v>
      </c>
      <c r="F535" s="138">
        <v>1160</v>
      </c>
    </row>
    <row r="536" spans="1:6" ht="26" x14ac:dyDescent="0.35">
      <c r="A536" s="69">
        <v>527</v>
      </c>
      <c r="B536" s="1">
        <v>1004</v>
      </c>
      <c r="C536" s="2" t="s">
        <v>428</v>
      </c>
      <c r="D536" s="2"/>
      <c r="E536" s="92" t="s">
        <v>389</v>
      </c>
      <c r="F536" s="137">
        <f>F537</f>
        <v>561.79999999999995</v>
      </c>
    </row>
    <row r="537" spans="1:6" ht="39" x14ac:dyDescent="0.35">
      <c r="A537" s="69">
        <v>528</v>
      </c>
      <c r="B537" s="1">
        <v>1004</v>
      </c>
      <c r="C537" s="2" t="s">
        <v>390</v>
      </c>
      <c r="D537" s="2"/>
      <c r="E537" s="5" t="s">
        <v>437</v>
      </c>
      <c r="F537" s="137">
        <f>F538</f>
        <v>561.79999999999995</v>
      </c>
    </row>
    <row r="538" spans="1:6" ht="26" x14ac:dyDescent="0.35">
      <c r="A538" s="69">
        <v>529</v>
      </c>
      <c r="B538" s="3">
        <v>1004</v>
      </c>
      <c r="C538" s="4" t="s">
        <v>390</v>
      </c>
      <c r="D538" s="4" t="s">
        <v>48</v>
      </c>
      <c r="E538" s="91" t="s">
        <v>49</v>
      </c>
      <c r="F538" s="138">
        <v>561.79999999999995</v>
      </c>
    </row>
    <row r="539" spans="1:6" ht="15.5" x14ac:dyDescent="0.35">
      <c r="A539" s="69">
        <v>530</v>
      </c>
      <c r="B539" s="1">
        <v>1004</v>
      </c>
      <c r="C539" s="2" t="s">
        <v>189</v>
      </c>
      <c r="D539" s="2"/>
      <c r="E539" s="85" t="s">
        <v>156</v>
      </c>
      <c r="F539" s="137">
        <f>F540</f>
        <v>300</v>
      </c>
    </row>
    <row r="540" spans="1:6" ht="28.5" customHeight="1" x14ac:dyDescent="0.35">
      <c r="A540" s="69">
        <v>531</v>
      </c>
      <c r="B540" s="1">
        <v>1004</v>
      </c>
      <c r="C540" s="2" t="s">
        <v>553</v>
      </c>
      <c r="D540" s="2"/>
      <c r="E540" s="85" t="s">
        <v>554</v>
      </c>
      <c r="F540" s="137">
        <f>F541</f>
        <v>300</v>
      </c>
    </row>
    <row r="541" spans="1:6" ht="15.5" x14ac:dyDescent="0.35">
      <c r="A541" s="69">
        <v>532</v>
      </c>
      <c r="B541" s="3">
        <v>1004</v>
      </c>
      <c r="C541" s="4" t="s">
        <v>553</v>
      </c>
      <c r="D541" s="4" t="s">
        <v>51</v>
      </c>
      <c r="E541" s="91" t="s">
        <v>52</v>
      </c>
      <c r="F541" s="138">
        <v>300</v>
      </c>
    </row>
    <row r="542" spans="1:6" ht="15.5" x14ac:dyDescent="0.35">
      <c r="A542" s="69">
        <v>533</v>
      </c>
      <c r="B542" s="53">
        <v>1006</v>
      </c>
      <c r="C542" s="10"/>
      <c r="D542" s="10"/>
      <c r="E542" s="85" t="s">
        <v>42</v>
      </c>
      <c r="F542" s="137">
        <f>F543</f>
        <v>10017</v>
      </c>
    </row>
    <row r="543" spans="1:6" ht="26" x14ac:dyDescent="0.35">
      <c r="A543" s="69">
        <v>534</v>
      </c>
      <c r="B543" s="53">
        <v>1006</v>
      </c>
      <c r="C543" s="2" t="s">
        <v>195</v>
      </c>
      <c r="D543" s="2"/>
      <c r="E543" s="92" t="s">
        <v>697</v>
      </c>
      <c r="F543" s="137">
        <f>F547+F544</f>
        <v>10017</v>
      </c>
    </row>
    <row r="544" spans="1:6" ht="42.75" customHeight="1" x14ac:dyDescent="0.35">
      <c r="A544" s="69">
        <v>535</v>
      </c>
      <c r="B544" s="53">
        <v>1006</v>
      </c>
      <c r="C544" s="2" t="s">
        <v>194</v>
      </c>
      <c r="D544" s="2"/>
      <c r="E544" s="92" t="s">
        <v>166</v>
      </c>
      <c r="F544" s="137">
        <f>F545</f>
        <v>198</v>
      </c>
    </row>
    <row r="545" spans="1:6" ht="39" x14ac:dyDescent="0.35">
      <c r="A545" s="69">
        <v>536</v>
      </c>
      <c r="B545" s="53">
        <v>1006</v>
      </c>
      <c r="C545" s="31" t="s">
        <v>309</v>
      </c>
      <c r="D545" s="2"/>
      <c r="E545" s="85" t="s">
        <v>168</v>
      </c>
      <c r="F545" s="137">
        <f>F546</f>
        <v>198</v>
      </c>
    </row>
    <row r="546" spans="1:6" ht="26" x14ac:dyDescent="0.35">
      <c r="A546" s="69">
        <v>537</v>
      </c>
      <c r="B546" s="54">
        <v>1006</v>
      </c>
      <c r="C546" s="51" t="s">
        <v>309</v>
      </c>
      <c r="D546" s="4" t="s">
        <v>72</v>
      </c>
      <c r="E546" s="91" t="s">
        <v>603</v>
      </c>
      <c r="F546" s="138">
        <v>198</v>
      </c>
    </row>
    <row r="547" spans="1:6" ht="39" x14ac:dyDescent="0.35">
      <c r="A547" s="69">
        <v>538</v>
      </c>
      <c r="B547" s="53">
        <v>1006</v>
      </c>
      <c r="C547" s="2" t="s">
        <v>310</v>
      </c>
      <c r="D547" s="2"/>
      <c r="E547" s="92" t="s">
        <v>698</v>
      </c>
      <c r="F547" s="137">
        <f>F548+F551</f>
        <v>9819</v>
      </c>
    </row>
    <row r="548" spans="1:6" ht="42" customHeight="1" x14ac:dyDescent="0.35">
      <c r="A548" s="69">
        <v>539</v>
      </c>
      <c r="B548" s="53">
        <v>1006</v>
      </c>
      <c r="C548" s="10" t="s">
        <v>327</v>
      </c>
      <c r="D548" s="2"/>
      <c r="E548" s="85" t="s">
        <v>540</v>
      </c>
      <c r="F548" s="137">
        <f>F549+F550</f>
        <v>742</v>
      </c>
    </row>
    <row r="549" spans="1:6" ht="15.5" x14ac:dyDescent="0.35">
      <c r="A549" s="69">
        <v>540</v>
      </c>
      <c r="B549" s="54">
        <v>1006</v>
      </c>
      <c r="C549" s="4" t="s">
        <v>327</v>
      </c>
      <c r="D549" s="4" t="s">
        <v>44</v>
      </c>
      <c r="E549" s="91" t="s">
        <v>45</v>
      </c>
      <c r="F549" s="139">
        <v>707</v>
      </c>
    </row>
    <row r="550" spans="1:6" ht="26" x14ac:dyDescent="0.35">
      <c r="A550" s="69">
        <v>541</v>
      </c>
      <c r="B550" s="54">
        <v>1006</v>
      </c>
      <c r="C550" s="4" t="s">
        <v>327</v>
      </c>
      <c r="D550" s="4">
        <v>240</v>
      </c>
      <c r="E550" s="91" t="s">
        <v>77</v>
      </c>
      <c r="F550" s="139">
        <v>35</v>
      </c>
    </row>
    <row r="551" spans="1:6" ht="47.5" customHeight="1" x14ac:dyDescent="0.35">
      <c r="A551" s="69">
        <v>542</v>
      </c>
      <c r="B551" s="53">
        <v>1006</v>
      </c>
      <c r="C551" s="2" t="s">
        <v>328</v>
      </c>
      <c r="D551" s="2"/>
      <c r="E551" s="85" t="s">
        <v>541</v>
      </c>
      <c r="F551" s="137">
        <f>F552+F553</f>
        <v>9077</v>
      </c>
    </row>
    <row r="552" spans="1:6" ht="15.5" x14ac:dyDescent="0.35">
      <c r="A552" s="69">
        <v>543</v>
      </c>
      <c r="B552" s="54">
        <v>1006</v>
      </c>
      <c r="C552" s="4" t="s">
        <v>328</v>
      </c>
      <c r="D552" s="4" t="s">
        <v>44</v>
      </c>
      <c r="E552" s="91" t="s">
        <v>45</v>
      </c>
      <c r="F552" s="139">
        <v>6667</v>
      </c>
    </row>
    <row r="553" spans="1:6" ht="26" x14ac:dyDescent="0.35">
      <c r="A553" s="69">
        <v>544</v>
      </c>
      <c r="B553" s="54">
        <v>1006</v>
      </c>
      <c r="C553" s="4" t="s">
        <v>328</v>
      </c>
      <c r="D553" s="4">
        <v>240</v>
      </c>
      <c r="E553" s="91" t="s">
        <v>77</v>
      </c>
      <c r="F553" s="139">
        <v>2410</v>
      </c>
    </row>
    <row r="554" spans="1:6" ht="15.5" x14ac:dyDescent="0.35">
      <c r="A554" s="69">
        <v>545</v>
      </c>
      <c r="B554" s="53">
        <v>1100</v>
      </c>
      <c r="C554" s="10"/>
      <c r="D554" s="10"/>
      <c r="E554" s="90" t="s">
        <v>34</v>
      </c>
      <c r="F554" s="137">
        <f>F564+F590+F555</f>
        <v>123949.7</v>
      </c>
    </row>
    <row r="555" spans="1:6" ht="15.5" x14ac:dyDescent="0.35">
      <c r="A555" s="69">
        <v>546</v>
      </c>
      <c r="B555" s="53">
        <v>1101</v>
      </c>
      <c r="C555" s="10"/>
      <c r="D555" s="10"/>
      <c r="E555" s="85" t="s">
        <v>611</v>
      </c>
      <c r="F555" s="137">
        <f>F556</f>
        <v>13865.4</v>
      </c>
    </row>
    <row r="556" spans="1:6" ht="39" x14ac:dyDescent="0.35">
      <c r="A556" s="69">
        <v>547</v>
      </c>
      <c r="B556" s="53">
        <v>1101</v>
      </c>
      <c r="C556" s="2" t="s">
        <v>279</v>
      </c>
      <c r="D556" s="2"/>
      <c r="E556" s="92" t="s">
        <v>633</v>
      </c>
      <c r="F556" s="137">
        <f>F557</f>
        <v>13865.4</v>
      </c>
    </row>
    <row r="557" spans="1:6" ht="26" x14ac:dyDescent="0.35">
      <c r="A557" s="69">
        <v>548</v>
      </c>
      <c r="B557" s="53">
        <v>1101</v>
      </c>
      <c r="C557" s="31" t="s">
        <v>290</v>
      </c>
      <c r="D557" s="2"/>
      <c r="E557" s="92" t="s">
        <v>127</v>
      </c>
      <c r="F557" s="137">
        <f>F558+F560+F562</f>
        <v>13865.4</v>
      </c>
    </row>
    <row r="558" spans="1:6" ht="18" customHeight="1" x14ac:dyDescent="0.35">
      <c r="A558" s="69">
        <v>549</v>
      </c>
      <c r="B558" s="53">
        <v>1101</v>
      </c>
      <c r="C558" s="2" t="s">
        <v>291</v>
      </c>
      <c r="D558" s="2"/>
      <c r="E558" s="85" t="s">
        <v>129</v>
      </c>
      <c r="F558" s="137">
        <f>F559</f>
        <v>12825.4</v>
      </c>
    </row>
    <row r="559" spans="1:6" ht="15.5" x14ac:dyDescent="0.35">
      <c r="A559" s="69">
        <v>550</v>
      </c>
      <c r="B559" s="54">
        <v>1101</v>
      </c>
      <c r="C559" s="4" t="s">
        <v>291</v>
      </c>
      <c r="D559" s="4" t="s">
        <v>90</v>
      </c>
      <c r="E559" s="91" t="s">
        <v>91</v>
      </c>
      <c r="F559" s="138">
        <f>(6113.2+5341.1+630.1)+16+282+290+8+145</f>
        <v>12825.4</v>
      </c>
    </row>
    <row r="560" spans="1:6" ht="26" x14ac:dyDescent="0.35">
      <c r="A560" s="69">
        <v>551</v>
      </c>
      <c r="B560" s="53">
        <v>1101</v>
      </c>
      <c r="C560" s="2" t="s">
        <v>380</v>
      </c>
      <c r="D560" s="4"/>
      <c r="E560" s="85" t="s">
        <v>448</v>
      </c>
      <c r="F560" s="137">
        <f>F561</f>
        <v>650</v>
      </c>
    </row>
    <row r="561" spans="1:6" ht="15.5" x14ac:dyDescent="0.35">
      <c r="A561" s="69">
        <v>552</v>
      </c>
      <c r="B561" s="54">
        <v>1101</v>
      </c>
      <c r="C561" s="4" t="s">
        <v>380</v>
      </c>
      <c r="D561" s="4" t="s">
        <v>90</v>
      </c>
      <c r="E561" s="91" t="s">
        <v>91</v>
      </c>
      <c r="F561" s="138">
        <v>650</v>
      </c>
    </row>
    <row r="562" spans="1:6" ht="26" x14ac:dyDescent="0.35">
      <c r="A562" s="69">
        <v>553</v>
      </c>
      <c r="B562" s="53">
        <v>1101</v>
      </c>
      <c r="C562" s="2" t="s">
        <v>478</v>
      </c>
      <c r="D562" s="4"/>
      <c r="E562" s="85" t="s">
        <v>477</v>
      </c>
      <c r="F562" s="137">
        <f>F563</f>
        <v>390</v>
      </c>
    </row>
    <row r="563" spans="1:6" ht="15.5" x14ac:dyDescent="0.35">
      <c r="A563" s="69">
        <v>554</v>
      </c>
      <c r="B563" s="54">
        <v>1101</v>
      </c>
      <c r="C563" s="4" t="s">
        <v>478</v>
      </c>
      <c r="D563" s="4" t="s">
        <v>90</v>
      </c>
      <c r="E563" s="91" t="s">
        <v>91</v>
      </c>
      <c r="F563" s="138">
        <f>340+50</f>
        <v>390</v>
      </c>
    </row>
    <row r="564" spans="1:6" ht="15.5" x14ac:dyDescent="0.35">
      <c r="A564" s="69">
        <v>555</v>
      </c>
      <c r="B564" s="53">
        <v>1102</v>
      </c>
      <c r="C564" s="10"/>
      <c r="D564" s="10"/>
      <c r="E564" s="85" t="s">
        <v>41</v>
      </c>
      <c r="F564" s="137">
        <f>F569+F585+F565</f>
        <v>93595</v>
      </c>
    </row>
    <row r="565" spans="1:6" ht="26" x14ac:dyDescent="0.35">
      <c r="A565" s="69">
        <v>556</v>
      </c>
      <c r="B565" s="9">
        <v>1102</v>
      </c>
      <c r="C565" s="10" t="s">
        <v>297</v>
      </c>
      <c r="D565" s="10"/>
      <c r="E565" s="28" t="s">
        <v>635</v>
      </c>
      <c r="F565" s="137">
        <f>F566</f>
        <v>200</v>
      </c>
    </row>
    <row r="566" spans="1:6" ht="26" x14ac:dyDescent="0.35">
      <c r="A566" s="69">
        <v>557</v>
      </c>
      <c r="B566" s="9">
        <v>1102</v>
      </c>
      <c r="C566" s="10" t="s">
        <v>298</v>
      </c>
      <c r="D566" s="10"/>
      <c r="E566" s="28" t="s">
        <v>170</v>
      </c>
      <c r="F566" s="137">
        <f>F567</f>
        <v>200</v>
      </c>
    </row>
    <row r="567" spans="1:6" ht="15.5" x14ac:dyDescent="0.35">
      <c r="A567" s="69">
        <v>558</v>
      </c>
      <c r="B567" s="9">
        <v>1102</v>
      </c>
      <c r="C567" s="10" t="s">
        <v>726</v>
      </c>
      <c r="D567" s="10"/>
      <c r="E567" s="28" t="s">
        <v>727</v>
      </c>
      <c r="F567" s="137">
        <f>F568</f>
        <v>200</v>
      </c>
    </row>
    <row r="568" spans="1:6" ht="26" x14ac:dyDescent="0.35">
      <c r="A568" s="69">
        <v>559</v>
      </c>
      <c r="B568" s="54">
        <v>1102</v>
      </c>
      <c r="C568" s="12" t="s">
        <v>726</v>
      </c>
      <c r="D568" s="4">
        <v>240</v>
      </c>
      <c r="E568" s="91" t="s">
        <v>77</v>
      </c>
      <c r="F568" s="138">
        <v>200</v>
      </c>
    </row>
    <row r="569" spans="1:6" ht="26" x14ac:dyDescent="0.35">
      <c r="A569" s="69">
        <v>560</v>
      </c>
      <c r="B569" s="53">
        <v>1102</v>
      </c>
      <c r="C569" s="10" t="s">
        <v>292</v>
      </c>
      <c r="D569" s="10"/>
      <c r="E569" s="92" t="s">
        <v>619</v>
      </c>
      <c r="F569" s="137">
        <f>F570+F575+F578+F581+F583</f>
        <v>93062.8</v>
      </c>
    </row>
    <row r="570" spans="1:6" ht="26" x14ac:dyDescent="0.35">
      <c r="A570" s="69">
        <v>561</v>
      </c>
      <c r="B570" s="53">
        <v>1102</v>
      </c>
      <c r="C570" s="10" t="s">
        <v>652</v>
      </c>
      <c r="D570" s="10"/>
      <c r="E570" s="85" t="s">
        <v>144</v>
      </c>
      <c r="F570" s="137">
        <f>F573+F571+F572+F574</f>
        <v>91240.6</v>
      </c>
    </row>
    <row r="571" spans="1:6" ht="15.5" x14ac:dyDescent="0.35">
      <c r="A571" s="69">
        <v>562</v>
      </c>
      <c r="B571" s="54">
        <v>1102</v>
      </c>
      <c r="C571" s="12" t="s">
        <v>652</v>
      </c>
      <c r="D571" s="4" t="s">
        <v>44</v>
      </c>
      <c r="E571" s="91" t="s">
        <v>45</v>
      </c>
      <c r="F571" s="138">
        <v>18755.599999999999</v>
      </c>
    </row>
    <row r="572" spans="1:6" ht="26" x14ac:dyDescent="0.35">
      <c r="A572" s="69">
        <v>563</v>
      </c>
      <c r="B572" s="54">
        <v>1102</v>
      </c>
      <c r="C572" s="12" t="s">
        <v>652</v>
      </c>
      <c r="D572" s="4">
        <v>240</v>
      </c>
      <c r="E572" s="91" t="s">
        <v>77</v>
      </c>
      <c r="F572" s="138">
        <v>1764</v>
      </c>
    </row>
    <row r="573" spans="1:6" ht="15.5" x14ac:dyDescent="0.35">
      <c r="A573" s="69">
        <v>564</v>
      </c>
      <c r="B573" s="54">
        <v>1102</v>
      </c>
      <c r="C573" s="12" t="s">
        <v>652</v>
      </c>
      <c r="D573" s="4" t="s">
        <v>85</v>
      </c>
      <c r="E573" s="91" t="s">
        <v>86</v>
      </c>
      <c r="F573" s="138">
        <f>39184+1875+2200+27417</f>
        <v>70676</v>
      </c>
    </row>
    <row r="574" spans="1:6" ht="15.5" x14ac:dyDescent="0.35">
      <c r="A574" s="69">
        <v>565</v>
      </c>
      <c r="B574" s="54">
        <v>1102</v>
      </c>
      <c r="C574" s="12" t="s">
        <v>652</v>
      </c>
      <c r="D574" s="4" t="s">
        <v>79</v>
      </c>
      <c r="E574" s="91" t="s">
        <v>80</v>
      </c>
      <c r="F574" s="138">
        <v>45</v>
      </c>
    </row>
    <row r="575" spans="1:6" ht="31.5" customHeight="1" x14ac:dyDescent="0.35">
      <c r="A575" s="69">
        <v>566</v>
      </c>
      <c r="B575" s="53">
        <v>1102</v>
      </c>
      <c r="C575" s="2" t="s">
        <v>653</v>
      </c>
      <c r="D575" s="2"/>
      <c r="E575" s="85" t="s">
        <v>145</v>
      </c>
      <c r="F575" s="137">
        <f>F577+F576</f>
        <v>1580</v>
      </c>
    </row>
    <row r="576" spans="1:6" ht="15.5" x14ac:dyDescent="0.35">
      <c r="A576" s="69">
        <v>567</v>
      </c>
      <c r="B576" s="54">
        <v>1102</v>
      </c>
      <c r="C576" s="12" t="s">
        <v>653</v>
      </c>
      <c r="D576" s="4" t="s">
        <v>44</v>
      </c>
      <c r="E576" s="91" t="s">
        <v>45</v>
      </c>
      <c r="F576" s="138">
        <v>630</v>
      </c>
    </row>
    <row r="577" spans="1:8" ht="26" x14ac:dyDescent="0.35">
      <c r="A577" s="69">
        <v>568</v>
      </c>
      <c r="B577" s="54">
        <v>1102</v>
      </c>
      <c r="C577" s="12" t="s">
        <v>653</v>
      </c>
      <c r="D577" s="4" t="s">
        <v>78</v>
      </c>
      <c r="E577" s="91" t="s">
        <v>77</v>
      </c>
      <c r="F577" s="138">
        <v>950</v>
      </c>
    </row>
    <row r="578" spans="1:8" ht="39" x14ac:dyDescent="0.35">
      <c r="A578" s="69">
        <v>569</v>
      </c>
      <c r="B578" s="53">
        <v>1102</v>
      </c>
      <c r="C578" s="2" t="s">
        <v>654</v>
      </c>
      <c r="D578" s="2"/>
      <c r="E578" s="85" t="s">
        <v>151</v>
      </c>
      <c r="F578" s="137">
        <f>F580+F579</f>
        <v>44</v>
      </c>
    </row>
    <row r="579" spans="1:8" ht="15.5" x14ac:dyDescent="0.35">
      <c r="A579" s="69">
        <v>570</v>
      </c>
      <c r="B579" s="54">
        <v>1102</v>
      </c>
      <c r="C579" s="12" t="s">
        <v>654</v>
      </c>
      <c r="D579" s="4" t="s">
        <v>44</v>
      </c>
      <c r="E579" s="91" t="s">
        <v>45</v>
      </c>
      <c r="F579" s="138">
        <v>20</v>
      </c>
    </row>
    <row r="580" spans="1:8" ht="26" x14ac:dyDescent="0.35">
      <c r="A580" s="69">
        <v>571</v>
      </c>
      <c r="B580" s="54">
        <v>1102</v>
      </c>
      <c r="C580" s="12" t="s">
        <v>654</v>
      </c>
      <c r="D580" s="4" t="s">
        <v>78</v>
      </c>
      <c r="E580" s="91" t="s">
        <v>77</v>
      </c>
      <c r="F580" s="138">
        <v>24</v>
      </c>
    </row>
    <row r="581" spans="1:8" ht="30" customHeight="1" x14ac:dyDescent="0.35">
      <c r="A581" s="69">
        <v>572</v>
      </c>
      <c r="B581" s="53">
        <v>1102</v>
      </c>
      <c r="C581" s="10" t="s">
        <v>680</v>
      </c>
      <c r="D581" s="2"/>
      <c r="E581" s="85" t="s">
        <v>567</v>
      </c>
      <c r="F581" s="137">
        <f>F582</f>
        <v>138.69999999999999</v>
      </c>
    </row>
    <row r="582" spans="1:8" ht="15.5" x14ac:dyDescent="0.35">
      <c r="A582" s="69">
        <v>573</v>
      </c>
      <c r="B582" s="54">
        <v>1102</v>
      </c>
      <c r="C582" s="12" t="s">
        <v>680</v>
      </c>
      <c r="D582" s="4" t="s">
        <v>85</v>
      </c>
      <c r="E582" s="91" t="s">
        <v>86</v>
      </c>
      <c r="F582" s="139">
        <v>138.69999999999999</v>
      </c>
    </row>
    <row r="583" spans="1:8" ht="40" customHeight="1" x14ac:dyDescent="0.35">
      <c r="A583" s="69">
        <v>574</v>
      </c>
      <c r="B583" s="53">
        <v>1102</v>
      </c>
      <c r="C583" s="10" t="s">
        <v>681</v>
      </c>
      <c r="D583" s="4"/>
      <c r="E583" s="92" t="s">
        <v>627</v>
      </c>
      <c r="F583" s="137">
        <f>F584</f>
        <v>59.5</v>
      </c>
    </row>
    <row r="584" spans="1:8" ht="15.5" x14ac:dyDescent="0.35">
      <c r="A584" s="69">
        <v>575</v>
      </c>
      <c r="B584" s="54">
        <v>1102</v>
      </c>
      <c r="C584" s="12" t="s">
        <v>681</v>
      </c>
      <c r="D584" s="4" t="s">
        <v>85</v>
      </c>
      <c r="E584" s="91" t="s">
        <v>86</v>
      </c>
      <c r="F584" s="138">
        <v>59.5</v>
      </c>
      <c r="G584" s="63"/>
      <c r="H584" s="153" t="s">
        <v>675</v>
      </c>
    </row>
    <row r="585" spans="1:8" ht="15.5" x14ac:dyDescent="0.35">
      <c r="A585" s="69">
        <v>576</v>
      </c>
      <c r="B585" s="53">
        <v>1102</v>
      </c>
      <c r="C585" s="2" t="s">
        <v>189</v>
      </c>
      <c r="D585" s="2"/>
      <c r="E585" s="85" t="s">
        <v>156</v>
      </c>
      <c r="F585" s="137">
        <f>F586+F588</f>
        <v>332.2</v>
      </c>
    </row>
    <row r="586" spans="1:8" ht="26" customHeight="1" x14ac:dyDescent="0.35">
      <c r="A586" s="69">
        <v>577</v>
      </c>
      <c r="B586" s="53">
        <v>1102</v>
      </c>
      <c r="C586" s="2" t="s">
        <v>553</v>
      </c>
      <c r="D586" s="4"/>
      <c r="E586" s="85" t="s">
        <v>554</v>
      </c>
      <c r="F586" s="137">
        <f>F587</f>
        <v>100</v>
      </c>
    </row>
    <row r="587" spans="1:8" ht="15.5" x14ac:dyDescent="0.35">
      <c r="A587" s="69">
        <v>578</v>
      </c>
      <c r="B587" s="54">
        <v>1102</v>
      </c>
      <c r="C587" s="4" t="s">
        <v>553</v>
      </c>
      <c r="D587" s="4" t="s">
        <v>51</v>
      </c>
      <c r="E587" s="91" t="s">
        <v>52</v>
      </c>
      <c r="F587" s="138">
        <v>100</v>
      </c>
      <c r="H587" s="153" t="s">
        <v>712</v>
      </c>
    </row>
    <row r="588" spans="1:8" ht="26" x14ac:dyDescent="0.35">
      <c r="A588" s="69">
        <v>579</v>
      </c>
      <c r="B588" s="87">
        <v>1102</v>
      </c>
      <c r="C588" s="10" t="s">
        <v>391</v>
      </c>
      <c r="D588" s="4"/>
      <c r="E588" s="85" t="s">
        <v>392</v>
      </c>
      <c r="F588" s="137">
        <f>F589</f>
        <v>232.2</v>
      </c>
      <c r="H588" s="153"/>
    </row>
    <row r="589" spans="1:8" ht="15.5" x14ac:dyDescent="0.35">
      <c r="A589" s="69">
        <v>580</v>
      </c>
      <c r="B589" s="88">
        <v>1102</v>
      </c>
      <c r="C589" s="12" t="s">
        <v>391</v>
      </c>
      <c r="D589" s="4" t="s">
        <v>51</v>
      </c>
      <c r="E589" s="91" t="s">
        <v>52</v>
      </c>
      <c r="F589" s="138">
        <v>232.2</v>
      </c>
      <c r="H589" s="153" t="s">
        <v>723</v>
      </c>
    </row>
    <row r="590" spans="1:8" ht="15.5" x14ac:dyDescent="0.35">
      <c r="A590" s="69">
        <v>581</v>
      </c>
      <c r="B590" s="99">
        <v>1103</v>
      </c>
      <c r="C590" s="109"/>
      <c r="D590" s="4"/>
      <c r="E590" s="85" t="s">
        <v>539</v>
      </c>
      <c r="F590" s="137">
        <f>F591</f>
        <v>16489.3</v>
      </c>
    </row>
    <row r="591" spans="1:8" ht="26" x14ac:dyDescent="0.35">
      <c r="A591" s="69">
        <v>582</v>
      </c>
      <c r="B591" s="99">
        <v>1103</v>
      </c>
      <c r="C591" s="10" t="s">
        <v>292</v>
      </c>
      <c r="D591" s="10"/>
      <c r="E591" s="92" t="s">
        <v>619</v>
      </c>
      <c r="F591" s="137">
        <f>F592+F594</f>
        <v>16489.3</v>
      </c>
    </row>
    <row r="592" spans="1:8" ht="26" x14ac:dyDescent="0.35">
      <c r="A592" s="69">
        <v>583</v>
      </c>
      <c r="B592" s="1">
        <v>1103</v>
      </c>
      <c r="C592" s="10" t="s">
        <v>655</v>
      </c>
      <c r="D592" s="4"/>
      <c r="E592" s="85" t="s">
        <v>460</v>
      </c>
      <c r="F592" s="141">
        <f>F593</f>
        <v>16434</v>
      </c>
    </row>
    <row r="593" spans="1:9" ht="15.5" x14ac:dyDescent="0.35">
      <c r="A593" s="69">
        <v>584</v>
      </c>
      <c r="B593" s="54">
        <v>1103</v>
      </c>
      <c r="C593" s="12" t="s">
        <v>655</v>
      </c>
      <c r="D593" s="4" t="s">
        <v>90</v>
      </c>
      <c r="E593" s="91" t="s">
        <v>91</v>
      </c>
      <c r="F593" s="138">
        <f>10588+100+250+1000+300+396+1500+500+1800</f>
        <v>16434</v>
      </c>
    </row>
    <row r="594" spans="1:9" ht="29.5" customHeight="1" x14ac:dyDescent="0.35">
      <c r="A594" s="69">
        <v>585</v>
      </c>
      <c r="B594" s="99">
        <v>1103</v>
      </c>
      <c r="C594" s="10" t="s">
        <v>725</v>
      </c>
      <c r="D594" s="10"/>
      <c r="E594" s="85" t="s">
        <v>724</v>
      </c>
      <c r="F594" s="137">
        <f>F595</f>
        <v>55.3</v>
      </c>
    </row>
    <row r="595" spans="1:9" ht="15.5" x14ac:dyDescent="0.35">
      <c r="A595" s="69">
        <v>586</v>
      </c>
      <c r="B595" s="100">
        <v>1103</v>
      </c>
      <c r="C595" s="12" t="s">
        <v>725</v>
      </c>
      <c r="D595" s="12" t="s">
        <v>90</v>
      </c>
      <c r="E595" s="91" t="s">
        <v>91</v>
      </c>
      <c r="F595" s="138">
        <f>25.6+29.7</f>
        <v>55.3</v>
      </c>
      <c r="H595" s="153" t="s">
        <v>675</v>
      </c>
    </row>
    <row r="596" spans="1:9" ht="15.5" x14ac:dyDescent="0.35">
      <c r="A596" s="69">
        <v>587</v>
      </c>
      <c r="B596" s="53">
        <v>1200</v>
      </c>
      <c r="C596" s="12"/>
      <c r="D596" s="30"/>
      <c r="E596" s="90" t="s">
        <v>71</v>
      </c>
      <c r="F596" s="137">
        <f>F597</f>
        <v>665</v>
      </c>
    </row>
    <row r="597" spans="1:9" ht="15.5" x14ac:dyDescent="0.35">
      <c r="A597" s="69">
        <v>588</v>
      </c>
      <c r="B597" s="53">
        <v>1202</v>
      </c>
      <c r="C597" s="10"/>
      <c r="D597" s="40"/>
      <c r="E597" s="85" t="s">
        <v>102</v>
      </c>
      <c r="F597" s="137">
        <f>F598</f>
        <v>665</v>
      </c>
    </row>
    <row r="598" spans="1:9" ht="14.5" customHeight="1" x14ac:dyDescent="0.35">
      <c r="A598" s="69">
        <v>589</v>
      </c>
      <c r="B598" s="53">
        <v>1202</v>
      </c>
      <c r="C598" s="2" t="s">
        <v>189</v>
      </c>
      <c r="D598" s="2"/>
      <c r="E598" s="85" t="s">
        <v>156</v>
      </c>
      <c r="F598" s="137">
        <f>F599</f>
        <v>665</v>
      </c>
    </row>
    <row r="599" spans="1:9" ht="26" x14ac:dyDescent="0.35">
      <c r="A599" s="69">
        <v>590</v>
      </c>
      <c r="B599" s="53">
        <v>1202</v>
      </c>
      <c r="C599" s="10" t="s">
        <v>313</v>
      </c>
      <c r="D599" s="40"/>
      <c r="E599" s="92" t="s">
        <v>101</v>
      </c>
      <c r="F599" s="137">
        <f>F600</f>
        <v>665</v>
      </c>
    </row>
    <row r="600" spans="1:9" ht="39" x14ac:dyDescent="0.35">
      <c r="A600" s="69">
        <v>591</v>
      </c>
      <c r="B600" s="54">
        <v>1202</v>
      </c>
      <c r="C600" s="12" t="s">
        <v>313</v>
      </c>
      <c r="D600" s="4" t="s">
        <v>56</v>
      </c>
      <c r="E600" s="91" t="s">
        <v>518</v>
      </c>
      <c r="F600" s="138">
        <v>665</v>
      </c>
    </row>
    <row r="601" spans="1:9" ht="16.5" customHeight="1" x14ac:dyDescent="0.35">
      <c r="A601" s="69">
        <v>592</v>
      </c>
      <c r="B601" s="53">
        <v>1300</v>
      </c>
      <c r="C601" s="10"/>
      <c r="D601" s="10"/>
      <c r="E601" s="90" t="s">
        <v>520</v>
      </c>
      <c r="F601" s="137">
        <f>F602</f>
        <v>15.3</v>
      </c>
    </row>
    <row r="602" spans="1:9" ht="15.5" x14ac:dyDescent="0.35">
      <c r="A602" s="69">
        <v>593</v>
      </c>
      <c r="B602" s="53">
        <v>1301</v>
      </c>
      <c r="C602" s="2"/>
      <c r="D602" s="2"/>
      <c r="E602" s="85" t="s">
        <v>521</v>
      </c>
      <c r="F602" s="137">
        <f>F603</f>
        <v>15.3</v>
      </c>
    </row>
    <row r="603" spans="1:9" ht="26" x14ac:dyDescent="0.35">
      <c r="A603" s="69">
        <v>594</v>
      </c>
      <c r="B603" s="53">
        <v>1301</v>
      </c>
      <c r="C603" s="2" t="s">
        <v>252</v>
      </c>
      <c r="D603" s="2"/>
      <c r="E603" s="92" t="s">
        <v>626</v>
      </c>
      <c r="F603" s="137">
        <f>F604</f>
        <v>15.3</v>
      </c>
    </row>
    <row r="604" spans="1:9" ht="26" x14ac:dyDescent="0.35">
      <c r="A604" s="69">
        <v>595</v>
      </c>
      <c r="B604" s="53">
        <v>1301</v>
      </c>
      <c r="C604" s="2" t="s">
        <v>314</v>
      </c>
      <c r="D604" s="2"/>
      <c r="E604" s="85" t="s">
        <v>110</v>
      </c>
      <c r="F604" s="137">
        <f>F605</f>
        <v>15.3</v>
      </c>
    </row>
    <row r="605" spans="1:9" ht="15.5" x14ac:dyDescent="0.35">
      <c r="A605" s="69">
        <v>596</v>
      </c>
      <c r="B605" s="54">
        <v>1301</v>
      </c>
      <c r="C605" s="4" t="s">
        <v>314</v>
      </c>
      <c r="D605" s="4" t="s">
        <v>82</v>
      </c>
      <c r="E605" s="91" t="s">
        <v>83</v>
      </c>
      <c r="F605" s="138">
        <v>15.3</v>
      </c>
    </row>
    <row r="606" spans="1:9" s="25" customFormat="1" ht="15.5" x14ac:dyDescent="0.35">
      <c r="A606" s="69">
        <v>597</v>
      </c>
      <c r="B606" s="54"/>
      <c r="C606" s="4"/>
      <c r="D606" s="4"/>
      <c r="E606" s="5" t="s">
        <v>32</v>
      </c>
      <c r="F606" s="137">
        <f>F10+F103+F139+F203+F293+F310+F455+F489+F554+F601+F596+F98</f>
        <v>2425755.2999999998</v>
      </c>
      <c r="H606" s="80">
        <f>F607-F606</f>
        <v>0</v>
      </c>
    </row>
    <row r="607" spans="1:9" s="25" customFormat="1" ht="13" x14ac:dyDescent="0.3">
      <c r="A607" s="111"/>
      <c r="B607"/>
      <c r="C607" s="74"/>
      <c r="D607"/>
      <c r="E607" s="73"/>
      <c r="F607" s="32">
        <f>2412755.3+13000</f>
        <v>2425755.2999999998</v>
      </c>
    </row>
    <row r="608" spans="1:9" x14ac:dyDescent="0.25">
      <c r="F608"/>
      <c r="H608" s="63" t="s">
        <v>705</v>
      </c>
      <c r="I608">
        <v>788418.2</v>
      </c>
    </row>
    <row r="609" spans="8:9" x14ac:dyDescent="0.25">
      <c r="H609" s="63" t="s">
        <v>706</v>
      </c>
    </row>
    <row r="610" spans="8:9" x14ac:dyDescent="0.25">
      <c r="I610" s="152">
        <f>SUM(I608:I609)</f>
        <v>788418.2</v>
      </c>
    </row>
  </sheetData>
  <autoFilter ref="A8:F610" xr:uid="{00000000-0009-0000-0000-000000000000}"/>
  <mergeCells count="5">
    <mergeCell ref="A6:F6"/>
    <mergeCell ref="D2:F2"/>
    <mergeCell ref="D3:F3"/>
    <mergeCell ref="D4:F4"/>
    <mergeCell ref="D5:F5"/>
  </mergeCells>
  <phoneticPr fontId="20" type="noConversion"/>
  <pageMargins left="0.95" right="0.39370078740157483" top="0.31496062992125984" bottom="0.15748031496062992" header="0.19685039370078741" footer="0"/>
  <pageSetup paperSize="9" scale="7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  <pageSetUpPr fitToPage="1"/>
  </sheetPr>
  <dimension ref="A1:H544"/>
  <sheetViews>
    <sheetView topLeftCell="A335" zoomScale="99" zoomScaleNormal="99" workbookViewId="0">
      <selection activeCell="E168" sqref="E168"/>
    </sheetView>
  </sheetViews>
  <sheetFormatPr defaultRowHeight="12.5" x14ac:dyDescent="0.25"/>
  <cols>
    <col min="1" max="1" width="4.54296875" customWidth="1"/>
    <col min="2" max="2" width="6.453125" customWidth="1"/>
    <col min="3" max="3" width="12.54296875" customWidth="1"/>
    <col min="4" max="4" width="6.1796875" customWidth="1"/>
    <col min="5" max="5" width="59.7265625" customWidth="1"/>
    <col min="6" max="6" width="12.54296875" style="32" customWidth="1"/>
    <col min="7" max="7" width="13.81640625" customWidth="1"/>
    <col min="8" max="8" width="4.1796875" customWidth="1"/>
  </cols>
  <sheetData>
    <row r="1" spans="1:8" ht="7.5" customHeight="1" x14ac:dyDescent="0.3">
      <c r="D1" s="151"/>
      <c r="E1" s="167"/>
      <c r="F1" s="167"/>
      <c r="G1" s="167"/>
      <c r="H1" s="122"/>
    </row>
    <row r="2" spans="1:8" ht="12.75" customHeight="1" x14ac:dyDescent="0.25">
      <c r="A2" s="127"/>
      <c r="B2" s="127"/>
      <c r="C2" s="127"/>
      <c r="D2" s="168" t="s">
        <v>326</v>
      </c>
      <c r="E2" s="168"/>
      <c r="F2" s="168"/>
      <c r="G2" s="168"/>
    </row>
    <row r="3" spans="1:8" ht="12.75" customHeight="1" x14ac:dyDescent="0.25">
      <c r="A3" s="127"/>
      <c r="B3" s="127"/>
      <c r="C3" s="127"/>
      <c r="D3" s="166" t="s">
        <v>35</v>
      </c>
      <c r="E3" s="166"/>
      <c r="F3" s="166"/>
      <c r="G3" s="166"/>
    </row>
    <row r="4" spans="1:8" ht="12.75" customHeight="1" x14ac:dyDescent="0.25">
      <c r="A4" s="32"/>
      <c r="B4" s="32"/>
      <c r="C4" s="32"/>
      <c r="D4" s="166" t="s">
        <v>36</v>
      </c>
      <c r="E4" s="166"/>
      <c r="F4" s="166"/>
      <c r="G4" s="166"/>
    </row>
    <row r="5" spans="1:8" ht="13" x14ac:dyDescent="0.25">
      <c r="A5" s="127"/>
      <c r="B5" s="127"/>
      <c r="C5" s="127"/>
      <c r="D5" s="166" t="s">
        <v>729</v>
      </c>
      <c r="E5" s="166"/>
      <c r="F5" s="166"/>
      <c r="G5" s="166"/>
    </row>
    <row r="6" spans="1:8" ht="78" customHeight="1" x14ac:dyDescent="0.25">
      <c r="A6" s="159" t="s">
        <v>683</v>
      </c>
      <c r="B6" s="159"/>
      <c r="C6" s="159"/>
      <c r="D6" s="159"/>
      <c r="E6" s="159"/>
      <c r="F6" s="159"/>
      <c r="G6" s="159"/>
    </row>
    <row r="7" spans="1:8" ht="13" x14ac:dyDescent="0.3">
      <c r="A7" s="128"/>
      <c r="B7" s="32"/>
      <c r="C7" s="32"/>
      <c r="D7" s="32"/>
      <c r="E7" s="129"/>
      <c r="F7" s="72"/>
      <c r="G7" s="72"/>
    </row>
    <row r="8" spans="1:8" ht="43.5" customHeight="1" x14ac:dyDescent="0.25">
      <c r="A8" s="160" t="s">
        <v>0</v>
      </c>
      <c r="B8" s="160" t="s">
        <v>1</v>
      </c>
      <c r="C8" s="160" t="s">
        <v>2</v>
      </c>
      <c r="D8" s="160" t="s">
        <v>3</v>
      </c>
      <c r="E8" s="162" t="s">
        <v>100</v>
      </c>
      <c r="F8" s="164" t="s">
        <v>612</v>
      </c>
      <c r="G8" s="165"/>
    </row>
    <row r="9" spans="1:8" ht="15" customHeight="1" x14ac:dyDescent="0.25">
      <c r="A9" s="161"/>
      <c r="B9" s="161"/>
      <c r="C9" s="161"/>
      <c r="D9" s="161"/>
      <c r="E9" s="163"/>
      <c r="F9" s="42" t="s">
        <v>650</v>
      </c>
      <c r="G9" s="130" t="s">
        <v>731</v>
      </c>
    </row>
    <row r="10" spans="1:8" ht="18.75" customHeight="1" x14ac:dyDescent="0.3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31" t="s">
        <v>602</v>
      </c>
      <c r="G10" s="131">
        <v>7</v>
      </c>
    </row>
    <row r="11" spans="1:8" ht="15.5" x14ac:dyDescent="0.35">
      <c r="A11" s="69">
        <v>1</v>
      </c>
      <c r="B11" s="1">
        <v>100</v>
      </c>
      <c r="C11" s="2"/>
      <c r="D11" s="2"/>
      <c r="E11" s="90" t="s">
        <v>4</v>
      </c>
      <c r="F11" s="137">
        <f>F12+F16+F25+F41+F52+F56+F37</f>
        <v>170640.4</v>
      </c>
      <c r="G11" s="137">
        <f>G12+G16+G25+G41+G52+G56+G37</f>
        <v>172325.5</v>
      </c>
    </row>
    <row r="12" spans="1:8" ht="26" x14ac:dyDescent="0.35">
      <c r="A12" s="69">
        <v>2</v>
      </c>
      <c r="B12" s="53">
        <v>102</v>
      </c>
      <c r="C12" s="2"/>
      <c r="D12" s="2"/>
      <c r="E12" s="85" t="s">
        <v>68</v>
      </c>
      <c r="F12" s="137">
        <f t="shared" ref="F12:G14" si="0">F13</f>
        <v>3272</v>
      </c>
      <c r="G12" s="137">
        <f t="shared" si="0"/>
        <v>3309</v>
      </c>
    </row>
    <row r="13" spans="1:8" ht="15.5" x14ac:dyDescent="0.35">
      <c r="A13" s="69">
        <v>3</v>
      </c>
      <c r="B13" s="53">
        <v>102</v>
      </c>
      <c r="C13" s="2" t="s">
        <v>189</v>
      </c>
      <c r="D13" s="2"/>
      <c r="E13" s="85" t="s">
        <v>156</v>
      </c>
      <c r="F13" s="137">
        <f t="shared" si="0"/>
        <v>3272</v>
      </c>
      <c r="G13" s="137">
        <f t="shared" si="0"/>
        <v>3309</v>
      </c>
    </row>
    <row r="14" spans="1:8" ht="15.5" x14ac:dyDescent="0.35">
      <c r="A14" s="69">
        <v>4</v>
      </c>
      <c r="B14" s="53">
        <v>102</v>
      </c>
      <c r="C14" s="2" t="s">
        <v>246</v>
      </c>
      <c r="D14" s="2"/>
      <c r="E14" s="85" t="s">
        <v>30</v>
      </c>
      <c r="F14" s="137">
        <f t="shared" si="0"/>
        <v>3272</v>
      </c>
      <c r="G14" s="137">
        <f t="shared" si="0"/>
        <v>3309</v>
      </c>
    </row>
    <row r="15" spans="1:8" ht="26" x14ac:dyDescent="0.35">
      <c r="A15" s="69">
        <v>5</v>
      </c>
      <c r="B15" s="54">
        <v>102</v>
      </c>
      <c r="C15" s="4" t="s">
        <v>246</v>
      </c>
      <c r="D15" s="4" t="s">
        <v>50</v>
      </c>
      <c r="E15" s="91" t="s">
        <v>81</v>
      </c>
      <c r="F15" s="138">
        <v>3272</v>
      </c>
      <c r="G15" s="138">
        <v>3309</v>
      </c>
    </row>
    <row r="16" spans="1:8" ht="39" x14ac:dyDescent="0.35">
      <c r="A16" s="69">
        <v>6</v>
      </c>
      <c r="B16" s="53">
        <v>103</v>
      </c>
      <c r="C16" s="2"/>
      <c r="D16" s="2"/>
      <c r="E16" s="85" t="s">
        <v>27</v>
      </c>
      <c r="F16" s="137">
        <f>F17</f>
        <v>7219</v>
      </c>
      <c r="G16" s="137">
        <f>G17</f>
        <v>7286</v>
      </c>
    </row>
    <row r="17" spans="1:7" ht="15.5" x14ac:dyDescent="0.35">
      <c r="A17" s="69">
        <v>7</v>
      </c>
      <c r="B17" s="87">
        <v>103</v>
      </c>
      <c r="C17" s="2" t="s">
        <v>189</v>
      </c>
      <c r="D17" s="2"/>
      <c r="E17" s="85" t="s">
        <v>156</v>
      </c>
      <c r="F17" s="137">
        <f>F20+F18+F23</f>
        <v>7219</v>
      </c>
      <c r="G17" s="137">
        <f>G20+G18+G23</f>
        <v>7286</v>
      </c>
    </row>
    <row r="18" spans="1:7" ht="15.5" x14ac:dyDescent="0.35">
      <c r="A18" s="69">
        <v>8</v>
      </c>
      <c r="B18" s="87">
        <v>103</v>
      </c>
      <c r="C18" s="4" t="s">
        <v>248</v>
      </c>
      <c r="D18" s="2"/>
      <c r="E18" s="85" t="s">
        <v>108</v>
      </c>
      <c r="F18" s="137">
        <f>F19</f>
        <v>504</v>
      </c>
      <c r="G18" s="137">
        <f>G19</f>
        <v>504</v>
      </c>
    </row>
    <row r="19" spans="1:7" ht="26" x14ac:dyDescent="0.35">
      <c r="A19" s="69">
        <v>9</v>
      </c>
      <c r="B19" s="88">
        <v>103</v>
      </c>
      <c r="C19" s="4" t="s">
        <v>248</v>
      </c>
      <c r="D19" s="4" t="s">
        <v>50</v>
      </c>
      <c r="E19" s="91" t="s">
        <v>81</v>
      </c>
      <c r="F19" s="138">
        <v>504</v>
      </c>
      <c r="G19" s="138">
        <v>504</v>
      </c>
    </row>
    <row r="20" spans="1:7" ht="25.5" customHeight="1" x14ac:dyDescent="0.35">
      <c r="A20" s="69">
        <v>10</v>
      </c>
      <c r="B20" s="87">
        <v>103</v>
      </c>
      <c r="C20" s="59" t="s">
        <v>247</v>
      </c>
      <c r="D20" s="10"/>
      <c r="E20" s="85" t="s">
        <v>107</v>
      </c>
      <c r="F20" s="137">
        <f>F21+F22</f>
        <v>3909</v>
      </c>
      <c r="G20" s="137">
        <f>G21+G22</f>
        <v>3944</v>
      </c>
    </row>
    <row r="21" spans="1:7" ht="26" x14ac:dyDescent="0.35">
      <c r="A21" s="69">
        <v>11</v>
      </c>
      <c r="B21" s="88">
        <v>103</v>
      </c>
      <c r="C21" s="60" t="s">
        <v>247</v>
      </c>
      <c r="D21" s="4" t="s">
        <v>50</v>
      </c>
      <c r="E21" s="91" t="s">
        <v>81</v>
      </c>
      <c r="F21" s="138">
        <v>3060</v>
      </c>
      <c r="G21" s="138">
        <v>3095</v>
      </c>
    </row>
    <row r="22" spans="1:7" ht="26" x14ac:dyDescent="0.35">
      <c r="A22" s="69">
        <v>12</v>
      </c>
      <c r="B22" s="88">
        <v>103</v>
      </c>
      <c r="C22" s="60" t="s">
        <v>247</v>
      </c>
      <c r="D22" s="4">
        <v>240</v>
      </c>
      <c r="E22" s="91" t="s">
        <v>77</v>
      </c>
      <c r="F22" s="138">
        <v>849</v>
      </c>
      <c r="G22" s="138">
        <v>849</v>
      </c>
    </row>
    <row r="23" spans="1:7" ht="26" x14ac:dyDescent="0.35">
      <c r="A23" s="69">
        <v>13</v>
      </c>
      <c r="B23" s="87">
        <v>103</v>
      </c>
      <c r="C23" s="59" t="s">
        <v>330</v>
      </c>
      <c r="D23" s="2"/>
      <c r="E23" s="85" t="s">
        <v>329</v>
      </c>
      <c r="F23" s="137">
        <f>F24</f>
        <v>2806</v>
      </c>
      <c r="G23" s="137">
        <f>G24</f>
        <v>2838</v>
      </c>
    </row>
    <row r="24" spans="1:7" ht="26" x14ac:dyDescent="0.35">
      <c r="A24" s="69">
        <v>14</v>
      </c>
      <c r="B24" s="88">
        <v>103</v>
      </c>
      <c r="C24" s="60" t="s">
        <v>330</v>
      </c>
      <c r="D24" s="4" t="s">
        <v>50</v>
      </c>
      <c r="E24" s="91" t="s">
        <v>81</v>
      </c>
      <c r="F24" s="138">
        <v>2806</v>
      </c>
      <c r="G24" s="138">
        <v>2838</v>
      </c>
    </row>
    <row r="25" spans="1:7" ht="39" x14ac:dyDescent="0.35">
      <c r="A25" s="69">
        <v>15</v>
      </c>
      <c r="B25" s="53">
        <v>104</v>
      </c>
      <c r="C25" s="2"/>
      <c r="D25" s="2"/>
      <c r="E25" s="85" t="s">
        <v>33</v>
      </c>
      <c r="F25" s="137">
        <f>F26</f>
        <v>79601.8</v>
      </c>
      <c r="G25" s="137">
        <f>G26</f>
        <v>80372.800000000003</v>
      </c>
    </row>
    <row r="26" spans="1:7" ht="39" x14ac:dyDescent="0.35">
      <c r="A26" s="69">
        <v>16</v>
      </c>
      <c r="B26" s="87">
        <v>104</v>
      </c>
      <c r="C26" s="10" t="s">
        <v>249</v>
      </c>
      <c r="D26" s="2"/>
      <c r="E26" s="92" t="s">
        <v>568</v>
      </c>
      <c r="F26" s="137">
        <f>F27</f>
        <v>79601.8</v>
      </c>
      <c r="G26" s="137">
        <f>G27</f>
        <v>80372.800000000003</v>
      </c>
    </row>
    <row r="27" spans="1:7" ht="52" x14ac:dyDescent="0.35">
      <c r="A27" s="69">
        <v>17</v>
      </c>
      <c r="B27" s="87">
        <v>104</v>
      </c>
      <c r="C27" s="10" t="s">
        <v>250</v>
      </c>
      <c r="D27" s="2"/>
      <c r="E27" s="92" t="s">
        <v>624</v>
      </c>
      <c r="F27" s="137">
        <f>F28+F32+F35</f>
        <v>79601.8</v>
      </c>
      <c r="G27" s="137">
        <f>G28+G32+G35</f>
        <v>80372.800000000003</v>
      </c>
    </row>
    <row r="28" spans="1:7" ht="26" x14ac:dyDescent="0.35">
      <c r="A28" s="69">
        <v>18</v>
      </c>
      <c r="B28" s="53">
        <v>104</v>
      </c>
      <c r="C28" s="2" t="s">
        <v>315</v>
      </c>
      <c r="D28" s="2"/>
      <c r="E28" s="85" t="s">
        <v>109</v>
      </c>
      <c r="F28" s="137">
        <f>F29+F30+F31</f>
        <v>37972.400000000001</v>
      </c>
      <c r="G28" s="137">
        <f>G29+G30+G31</f>
        <v>38393.4</v>
      </c>
    </row>
    <row r="29" spans="1:7" ht="26" x14ac:dyDescent="0.35">
      <c r="A29" s="69">
        <v>19</v>
      </c>
      <c r="B29" s="54">
        <v>104</v>
      </c>
      <c r="C29" s="4" t="s">
        <v>315</v>
      </c>
      <c r="D29" s="4" t="s">
        <v>50</v>
      </c>
      <c r="E29" s="7" t="s">
        <v>81</v>
      </c>
      <c r="F29" s="138">
        <v>37480</v>
      </c>
      <c r="G29" s="138">
        <v>37901</v>
      </c>
    </row>
    <row r="30" spans="1:7" ht="26" x14ac:dyDescent="0.35">
      <c r="A30" s="69">
        <v>20</v>
      </c>
      <c r="B30" s="54">
        <v>104</v>
      </c>
      <c r="C30" s="4" t="s">
        <v>315</v>
      </c>
      <c r="D30" s="4" t="s">
        <v>78</v>
      </c>
      <c r="E30" s="91" t="s">
        <v>77</v>
      </c>
      <c r="F30" s="138">
        <v>402.4</v>
      </c>
      <c r="G30" s="138">
        <v>402.4</v>
      </c>
    </row>
    <row r="31" spans="1:7" ht="15.5" x14ac:dyDescent="0.35">
      <c r="A31" s="69">
        <v>21</v>
      </c>
      <c r="B31" s="54">
        <v>104</v>
      </c>
      <c r="C31" s="4" t="s">
        <v>315</v>
      </c>
      <c r="D31" s="4" t="s">
        <v>79</v>
      </c>
      <c r="E31" s="91" t="s">
        <v>80</v>
      </c>
      <c r="F31" s="138">
        <v>90</v>
      </c>
      <c r="G31" s="138">
        <v>90</v>
      </c>
    </row>
    <row r="32" spans="1:7" ht="15.5" x14ac:dyDescent="0.35">
      <c r="A32" s="69">
        <v>22</v>
      </c>
      <c r="B32" s="53">
        <v>104</v>
      </c>
      <c r="C32" s="10" t="s">
        <v>591</v>
      </c>
      <c r="D32" s="2"/>
      <c r="E32" s="85" t="s">
        <v>175</v>
      </c>
      <c r="F32" s="137">
        <f>F33+F34</f>
        <v>40769.4</v>
      </c>
      <c r="G32" s="137">
        <f>G33+G34</f>
        <v>41119.4</v>
      </c>
    </row>
    <row r="33" spans="1:7" ht="26" x14ac:dyDescent="0.35">
      <c r="A33" s="69">
        <v>23</v>
      </c>
      <c r="B33" s="54">
        <v>104</v>
      </c>
      <c r="C33" s="4" t="s">
        <v>591</v>
      </c>
      <c r="D33" s="4" t="s">
        <v>50</v>
      </c>
      <c r="E33" s="7" t="s">
        <v>81</v>
      </c>
      <c r="F33" s="138">
        <v>30840</v>
      </c>
      <c r="G33" s="138">
        <v>31190</v>
      </c>
    </row>
    <row r="34" spans="1:7" ht="26" x14ac:dyDescent="0.35">
      <c r="A34" s="69">
        <v>24</v>
      </c>
      <c r="B34" s="54">
        <v>104</v>
      </c>
      <c r="C34" s="4" t="s">
        <v>591</v>
      </c>
      <c r="D34" s="4" t="s">
        <v>78</v>
      </c>
      <c r="E34" s="91" t="s">
        <v>77</v>
      </c>
      <c r="F34" s="138">
        <v>9929.4</v>
      </c>
      <c r="G34" s="138">
        <v>9929.4</v>
      </c>
    </row>
    <row r="35" spans="1:7" ht="26" x14ac:dyDescent="0.35">
      <c r="A35" s="69">
        <v>25</v>
      </c>
      <c r="B35" s="87">
        <v>104</v>
      </c>
      <c r="C35" s="10" t="s">
        <v>592</v>
      </c>
      <c r="D35" s="10"/>
      <c r="E35" s="92" t="s">
        <v>135</v>
      </c>
      <c r="F35" s="137">
        <f>F36</f>
        <v>860</v>
      </c>
      <c r="G35" s="137">
        <f>G36</f>
        <v>860</v>
      </c>
    </row>
    <row r="36" spans="1:7" ht="26" x14ac:dyDescent="0.35">
      <c r="A36" s="69">
        <v>26</v>
      </c>
      <c r="B36" s="88">
        <v>104</v>
      </c>
      <c r="C36" s="12" t="s">
        <v>592</v>
      </c>
      <c r="D36" s="4">
        <v>240</v>
      </c>
      <c r="E36" s="91" t="s">
        <v>77</v>
      </c>
      <c r="F36" s="138">
        <v>860</v>
      </c>
      <c r="G36" s="138">
        <v>860</v>
      </c>
    </row>
    <row r="37" spans="1:7" ht="15.5" x14ac:dyDescent="0.35">
      <c r="A37" s="69">
        <v>27</v>
      </c>
      <c r="B37" s="53">
        <v>105</v>
      </c>
      <c r="C37" s="4"/>
      <c r="D37" s="4"/>
      <c r="E37" s="85" t="s">
        <v>341</v>
      </c>
      <c r="F37" s="137">
        <f t="shared" ref="F37:G39" si="1">F38</f>
        <v>107.8</v>
      </c>
      <c r="G37" s="137">
        <f t="shared" si="1"/>
        <v>8.4</v>
      </c>
    </row>
    <row r="38" spans="1:7" ht="15.5" x14ac:dyDescent="0.35">
      <c r="A38" s="69">
        <v>28</v>
      </c>
      <c r="B38" s="53">
        <v>105</v>
      </c>
      <c r="C38" s="2" t="s">
        <v>189</v>
      </c>
      <c r="D38" s="4"/>
      <c r="E38" s="85" t="s">
        <v>156</v>
      </c>
      <c r="F38" s="137">
        <f t="shared" si="1"/>
        <v>107.8</v>
      </c>
      <c r="G38" s="137">
        <f t="shared" si="1"/>
        <v>8.4</v>
      </c>
    </row>
    <row r="39" spans="1:7" ht="52" x14ac:dyDescent="0.35">
      <c r="A39" s="69">
        <v>29</v>
      </c>
      <c r="B39" s="53">
        <v>105</v>
      </c>
      <c r="C39" s="2" t="s">
        <v>342</v>
      </c>
      <c r="D39" s="4"/>
      <c r="E39" s="85" t="s">
        <v>606</v>
      </c>
      <c r="F39" s="137">
        <f t="shared" si="1"/>
        <v>107.8</v>
      </c>
      <c r="G39" s="137">
        <f t="shared" si="1"/>
        <v>8.4</v>
      </c>
    </row>
    <row r="40" spans="1:7" ht="26" x14ac:dyDescent="0.35">
      <c r="A40" s="69">
        <v>30</v>
      </c>
      <c r="B40" s="54">
        <v>105</v>
      </c>
      <c r="C40" s="4" t="s">
        <v>342</v>
      </c>
      <c r="D40" s="4" t="s">
        <v>78</v>
      </c>
      <c r="E40" s="91" t="s">
        <v>77</v>
      </c>
      <c r="F40" s="139">
        <v>107.8</v>
      </c>
      <c r="G40" s="139">
        <v>8.4</v>
      </c>
    </row>
    <row r="41" spans="1:7" ht="26" x14ac:dyDescent="0.35">
      <c r="A41" s="69">
        <v>31</v>
      </c>
      <c r="B41" s="53">
        <v>106</v>
      </c>
      <c r="C41" s="2"/>
      <c r="D41" s="2"/>
      <c r="E41" s="85" t="s">
        <v>31</v>
      </c>
      <c r="F41" s="137">
        <f>F42+F46</f>
        <v>25320.600000000002</v>
      </c>
      <c r="G41" s="137">
        <f>G42+G46</f>
        <v>25592.600000000002</v>
      </c>
    </row>
    <row r="42" spans="1:7" ht="26" x14ac:dyDescent="0.35">
      <c r="A42" s="69">
        <v>32</v>
      </c>
      <c r="B42" s="53">
        <v>106</v>
      </c>
      <c r="C42" s="2" t="s">
        <v>252</v>
      </c>
      <c r="D42" s="2"/>
      <c r="E42" s="92" t="s">
        <v>626</v>
      </c>
      <c r="F42" s="137">
        <f>F43</f>
        <v>18890.400000000001</v>
      </c>
      <c r="G42" s="137">
        <f>G43</f>
        <v>19094.400000000001</v>
      </c>
    </row>
    <row r="43" spans="1:7" ht="26" x14ac:dyDescent="0.35">
      <c r="A43" s="69">
        <v>33</v>
      </c>
      <c r="B43" s="53">
        <v>106</v>
      </c>
      <c r="C43" s="2" t="s">
        <v>253</v>
      </c>
      <c r="D43" s="2"/>
      <c r="E43" s="85" t="s">
        <v>109</v>
      </c>
      <c r="F43" s="137">
        <f>F44+F45</f>
        <v>18890.400000000001</v>
      </c>
      <c r="G43" s="137">
        <f>G44+G45</f>
        <v>19094.400000000001</v>
      </c>
    </row>
    <row r="44" spans="1:7" ht="26" x14ac:dyDescent="0.35">
      <c r="A44" s="69">
        <v>34</v>
      </c>
      <c r="B44" s="54">
        <v>106</v>
      </c>
      <c r="C44" s="60" t="s">
        <v>253</v>
      </c>
      <c r="D44" s="4" t="s">
        <v>50</v>
      </c>
      <c r="E44" s="7" t="s">
        <v>81</v>
      </c>
      <c r="F44" s="138">
        <v>18101</v>
      </c>
      <c r="G44" s="138">
        <v>18305</v>
      </c>
    </row>
    <row r="45" spans="1:7" ht="26" x14ac:dyDescent="0.35">
      <c r="A45" s="69">
        <v>35</v>
      </c>
      <c r="B45" s="54">
        <v>106</v>
      </c>
      <c r="C45" s="60" t="s">
        <v>253</v>
      </c>
      <c r="D45" s="4">
        <v>240</v>
      </c>
      <c r="E45" s="91" t="s">
        <v>77</v>
      </c>
      <c r="F45" s="138">
        <v>789.4</v>
      </c>
      <c r="G45" s="138">
        <v>789.4</v>
      </c>
    </row>
    <row r="46" spans="1:7" ht="15.5" customHeight="1" x14ac:dyDescent="0.35">
      <c r="A46" s="69">
        <v>36</v>
      </c>
      <c r="B46" s="53">
        <v>106</v>
      </c>
      <c r="C46" s="2" t="s">
        <v>189</v>
      </c>
      <c r="D46" s="2"/>
      <c r="E46" s="85" t="s">
        <v>106</v>
      </c>
      <c r="F46" s="137">
        <f>F47+F49</f>
        <v>6430.2</v>
      </c>
      <c r="G46" s="137">
        <f>G47+G49</f>
        <v>6498.2</v>
      </c>
    </row>
    <row r="47" spans="1:7" ht="26" x14ac:dyDescent="0.35">
      <c r="A47" s="69">
        <v>37</v>
      </c>
      <c r="B47" s="53">
        <v>106</v>
      </c>
      <c r="C47" s="2" t="s">
        <v>255</v>
      </c>
      <c r="D47" s="2"/>
      <c r="E47" s="85" t="s">
        <v>28</v>
      </c>
      <c r="F47" s="137">
        <f>F48</f>
        <v>2154</v>
      </c>
      <c r="G47" s="137">
        <f>G48</f>
        <v>2179</v>
      </c>
    </row>
    <row r="48" spans="1:7" ht="26" x14ac:dyDescent="0.35">
      <c r="A48" s="69">
        <v>38</v>
      </c>
      <c r="B48" s="54">
        <v>106</v>
      </c>
      <c r="C48" s="4" t="s">
        <v>255</v>
      </c>
      <c r="D48" s="4" t="s">
        <v>50</v>
      </c>
      <c r="E48" s="7" t="s">
        <v>81</v>
      </c>
      <c r="F48" s="138">
        <v>2154</v>
      </c>
      <c r="G48" s="138">
        <v>2179</v>
      </c>
    </row>
    <row r="49" spans="1:7" ht="26.5" customHeight="1" x14ac:dyDescent="0.35">
      <c r="A49" s="69">
        <v>39</v>
      </c>
      <c r="B49" s="87">
        <v>106</v>
      </c>
      <c r="C49" s="59" t="s">
        <v>254</v>
      </c>
      <c r="D49" s="10"/>
      <c r="E49" s="85" t="s">
        <v>107</v>
      </c>
      <c r="F49" s="137">
        <f>F50+F51</f>
        <v>4276.2</v>
      </c>
      <c r="G49" s="137">
        <f>G50+G51</f>
        <v>4319.2</v>
      </c>
    </row>
    <row r="50" spans="1:7" ht="26" x14ac:dyDescent="0.35">
      <c r="A50" s="69">
        <v>40</v>
      </c>
      <c r="B50" s="88">
        <v>106</v>
      </c>
      <c r="C50" s="60" t="s">
        <v>254</v>
      </c>
      <c r="D50" s="4" t="s">
        <v>50</v>
      </c>
      <c r="E50" s="7" t="s">
        <v>81</v>
      </c>
      <c r="F50" s="138">
        <v>3768</v>
      </c>
      <c r="G50" s="138">
        <v>3811</v>
      </c>
    </row>
    <row r="51" spans="1:7" ht="26" x14ac:dyDescent="0.35">
      <c r="A51" s="69">
        <v>41</v>
      </c>
      <c r="B51" s="88">
        <v>106</v>
      </c>
      <c r="C51" s="60" t="s">
        <v>254</v>
      </c>
      <c r="D51" s="4">
        <v>240</v>
      </c>
      <c r="E51" s="91" t="s">
        <v>77</v>
      </c>
      <c r="F51" s="138">
        <v>508.2</v>
      </c>
      <c r="G51" s="138">
        <v>508.2</v>
      </c>
    </row>
    <row r="52" spans="1:7" ht="15.5" x14ac:dyDescent="0.35">
      <c r="A52" s="69">
        <v>42</v>
      </c>
      <c r="B52" s="53">
        <v>111</v>
      </c>
      <c r="C52" s="2"/>
      <c r="D52" s="2"/>
      <c r="E52" s="85" t="s">
        <v>5</v>
      </c>
      <c r="F52" s="137">
        <f t="shared" ref="F52:G54" si="2">F53</f>
        <v>1500</v>
      </c>
      <c r="G52" s="137">
        <f t="shared" si="2"/>
        <v>1500</v>
      </c>
    </row>
    <row r="53" spans="1:7" ht="15.5" x14ac:dyDescent="0.35">
      <c r="A53" s="69">
        <v>43</v>
      </c>
      <c r="B53" s="53">
        <v>111</v>
      </c>
      <c r="C53" s="2" t="s">
        <v>189</v>
      </c>
      <c r="D53" s="2"/>
      <c r="E53" s="85" t="s">
        <v>156</v>
      </c>
      <c r="F53" s="137">
        <f t="shared" si="2"/>
        <v>1500</v>
      </c>
      <c r="G53" s="137">
        <f t="shared" si="2"/>
        <v>1500</v>
      </c>
    </row>
    <row r="54" spans="1:7" ht="15.5" x14ac:dyDescent="0.35">
      <c r="A54" s="69">
        <v>44</v>
      </c>
      <c r="B54" s="53">
        <v>111</v>
      </c>
      <c r="C54" s="2" t="s">
        <v>256</v>
      </c>
      <c r="D54" s="2"/>
      <c r="E54" s="85" t="s">
        <v>6</v>
      </c>
      <c r="F54" s="137">
        <f t="shared" si="2"/>
        <v>1500</v>
      </c>
      <c r="G54" s="137">
        <f t="shared" si="2"/>
        <v>1500</v>
      </c>
    </row>
    <row r="55" spans="1:7" ht="15.5" x14ac:dyDescent="0.35">
      <c r="A55" s="69">
        <v>45</v>
      </c>
      <c r="B55" s="54">
        <v>111</v>
      </c>
      <c r="C55" s="4" t="s">
        <v>256</v>
      </c>
      <c r="D55" s="4" t="s">
        <v>51</v>
      </c>
      <c r="E55" s="91" t="s">
        <v>52</v>
      </c>
      <c r="F55" s="138">
        <v>1500</v>
      </c>
      <c r="G55" s="138">
        <v>1500</v>
      </c>
    </row>
    <row r="56" spans="1:7" ht="15.5" x14ac:dyDescent="0.35">
      <c r="A56" s="69">
        <v>46</v>
      </c>
      <c r="B56" s="53">
        <v>113</v>
      </c>
      <c r="C56" s="2"/>
      <c r="D56" s="2"/>
      <c r="E56" s="85" t="s">
        <v>25</v>
      </c>
      <c r="F56" s="137">
        <f>F57+F64+F86+F60+F72+F77</f>
        <v>53619.199999999997</v>
      </c>
      <c r="G56" s="137">
        <f>G57+G64+G86+G60+G72+G77</f>
        <v>54256.7</v>
      </c>
    </row>
    <row r="57" spans="1:7" ht="26" x14ac:dyDescent="0.35">
      <c r="A57" s="69">
        <v>47</v>
      </c>
      <c r="B57" s="53">
        <v>113</v>
      </c>
      <c r="C57" s="2" t="s">
        <v>252</v>
      </c>
      <c r="D57" s="2"/>
      <c r="E57" s="92" t="s">
        <v>626</v>
      </c>
      <c r="F57" s="137">
        <f>F58</f>
        <v>500</v>
      </c>
      <c r="G57" s="137">
        <f>G58</f>
        <v>500</v>
      </c>
    </row>
    <row r="58" spans="1:7" ht="26" x14ac:dyDescent="0.35">
      <c r="A58" s="69">
        <v>48</v>
      </c>
      <c r="B58" s="53">
        <v>113</v>
      </c>
      <c r="C58" s="2" t="s">
        <v>257</v>
      </c>
      <c r="D58" s="2"/>
      <c r="E58" s="85" t="s">
        <v>417</v>
      </c>
      <c r="F58" s="137">
        <f>F59</f>
        <v>500</v>
      </c>
      <c r="G58" s="137">
        <f>G59</f>
        <v>500</v>
      </c>
    </row>
    <row r="59" spans="1:7" ht="15.5" x14ac:dyDescent="0.35">
      <c r="A59" s="69">
        <v>49</v>
      </c>
      <c r="B59" s="54">
        <v>113</v>
      </c>
      <c r="C59" s="4" t="s">
        <v>257</v>
      </c>
      <c r="D59" s="51" t="s">
        <v>53</v>
      </c>
      <c r="E59" s="91" t="s">
        <v>54</v>
      </c>
      <c r="F59" s="138">
        <v>500</v>
      </c>
      <c r="G59" s="138">
        <v>500</v>
      </c>
    </row>
    <row r="60" spans="1:7" ht="39" x14ac:dyDescent="0.35">
      <c r="A60" s="69">
        <v>50</v>
      </c>
      <c r="B60" s="87">
        <v>113</v>
      </c>
      <c r="C60" s="10" t="s">
        <v>258</v>
      </c>
      <c r="D60" s="10"/>
      <c r="E60" s="92" t="s">
        <v>621</v>
      </c>
      <c r="F60" s="137">
        <f>F61</f>
        <v>13039</v>
      </c>
      <c r="G60" s="137">
        <f>G61</f>
        <v>13181</v>
      </c>
    </row>
    <row r="61" spans="1:7" ht="26" x14ac:dyDescent="0.35">
      <c r="A61" s="69">
        <v>51</v>
      </c>
      <c r="B61" s="1">
        <v>113</v>
      </c>
      <c r="C61" s="2" t="s">
        <v>320</v>
      </c>
      <c r="D61" s="2"/>
      <c r="E61" s="85" t="s">
        <v>109</v>
      </c>
      <c r="F61" s="137">
        <f>F62+F63</f>
        <v>13039</v>
      </c>
      <c r="G61" s="137">
        <f>G62+G63</f>
        <v>13181</v>
      </c>
    </row>
    <row r="62" spans="1:7" ht="26" x14ac:dyDescent="0.35">
      <c r="A62" s="69">
        <v>52</v>
      </c>
      <c r="B62" s="54">
        <v>113</v>
      </c>
      <c r="C62" s="60" t="s">
        <v>320</v>
      </c>
      <c r="D62" s="4" t="s">
        <v>50</v>
      </c>
      <c r="E62" s="91" t="s">
        <v>81</v>
      </c>
      <c r="F62" s="138">
        <v>12673</v>
      </c>
      <c r="G62" s="138">
        <v>12815</v>
      </c>
    </row>
    <row r="63" spans="1:7" ht="26" x14ac:dyDescent="0.35">
      <c r="A63" s="69">
        <v>53</v>
      </c>
      <c r="B63" s="54">
        <v>113</v>
      </c>
      <c r="C63" s="60" t="s">
        <v>320</v>
      </c>
      <c r="D63" s="4">
        <v>240</v>
      </c>
      <c r="E63" s="91" t="s">
        <v>77</v>
      </c>
      <c r="F63" s="138">
        <v>366</v>
      </c>
      <c r="G63" s="138">
        <v>366</v>
      </c>
    </row>
    <row r="64" spans="1:7" ht="39" x14ac:dyDescent="0.35">
      <c r="A64" s="69">
        <v>54</v>
      </c>
      <c r="B64" s="53">
        <v>113</v>
      </c>
      <c r="C64" s="10" t="s">
        <v>249</v>
      </c>
      <c r="D64" s="2"/>
      <c r="E64" s="92" t="s">
        <v>568</v>
      </c>
      <c r="F64" s="137">
        <f>F65</f>
        <v>33280.699999999997</v>
      </c>
      <c r="G64" s="137">
        <f>G65</f>
        <v>33753</v>
      </c>
    </row>
    <row r="65" spans="1:7" ht="52" x14ac:dyDescent="0.35">
      <c r="A65" s="69">
        <v>55</v>
      </c>
      <c r="B65" s="53">
        <v>113</v>
      </c>
      <c r="C65" s="10" t="s">
        <v>250</v>
      </c>
      <c r="D65" s="2"/>
      <c r="E65" s="92" t="s">
        <v>624</v>
      </c>
      <c r="F65" s="137">
        <f>F66+F70</f>
        <v>33280.699999999997</v>
      </c>
      <c r="G65" s="137">
        <f>G66+G70</f>
        <v>33753</v>
      </c>
    </row>
    <row r="66" spans="1:7" ht="15.5" x14ac:dyDescent="0.35">
      <c r="A66" s="69">
        <v>56</v>
      </c>
      <c r="B66" s="53">
        <v>113</v>
      </c>
      <c r="C66" s="82" t="s">
        <v>593</v>
      </c>
      <c r="D66" s="2"/>
      <c r="E66" s="85" t="s">
        <v>182</v>
      </c>
      <c r="F66" s="137">
        <f>F67+F68+F69</f>
        <v>29548</v>
      </c>
      <c r="G66" s="137">
        <f>G67+G68+G69</f>
        <v>29753</v>
      </c>
    </row>
    <row r="67" spans="1:7" ht="15.5" x14ac:dyDescent="0.35">
      <c r="A67" s="69">
        <v>57</v>
      </c>
      <c r="B67" s="54">
        <v>113</v>
      </c>
      <c r="C67" s="4" t="s">
        <v>593</v>
      </c>
      <c r="D67" s="4" t="s">
        <v>44</v>
      </c>
      <c r="E67" s="91" t="s">
        <v>45</v>
      </c>
      <c r="F67" s="138">
        <v>18174</v>
      </c>
      <c r="G67" s="138">
        <v>18379</v>
      </c>
    </row>
    <row r="68" spans="1:7" ht="26" x14ac:dyDescent="0.35">
      <c r="A68" s="69">
        <v>58</v>
      </c>
      <c r="B68" s="54">
        <v>113</v>
      </c>
      <c r="C68" s="4" t="s">
        <v>593</v>
      </c>
      <c r="D68" s="4">
        <v>240</v>
      </c>
      <c r="E68" s="91" t="s">
        <v>77</v>
      </c>
      <c r="F68" s="138">
        <v>11314</v>
      </c>
      <c r="G68" s="138">
        <v>11314</v>
      </c>
    </row>
    <row r="69" spans="1:7" ht="15.5" x14ac:dyDescent="0.35">
      <c r="A69" s="69">
        <v>59</v>
      </c>
      <c r="B69" s="54">
        <v>113</v>
      </c>
      <c r="C69" s="4" t="s">
        <v>593</v>
      </c>
      <c r="D69" s="4" t="s">
        <v>79</v>
      </c>
      <c r="E69" s="91" t="s">
        <v>80</v>
      </c>
      <c r="F69" s="138">
        <v>60</v>
      </c>
      <c r="G69" s="138">
        <v>60</v>
      </c>
    </row>
    <row r="70" spans="1:7" ht="26" x14ac:dyDescent="0.35">
      <c r="A70" s="69">
        <v>60</v>
      </c>
      <c r="B70" s="87">
        <v>113</v>
      </c>
      <c r="C70" s="10" t="s">
        <v>592</v>
      </c>
      <c r="D70" s="10"/>
      <c r="E70" s="92" t="s">
        <v>135</v>
      </c>
      <c r="F70" s="137">
        <f>F71</f>
        <v>3732.7</v>
      </c>
      <c r="G70" s="137">
        <f>G71</f>
        <v>4000</v>
      </c>
    </row>
    <row r="71" spans="1:7" ht="26" x14ac:dyDescent="0.35">
      <c r="A71" s="69">
        <v>61</v>
      </c>
      <c r="B71" s="88">
        <v>113</v>
      </c>
      <c r="C71" s="12" t="s">
        <v>592</v>
      </c>
      <c r="D71" s="4">
        <v>240</v>
      </c>
      <c r="E71" s="91" t="s">
        <v>77</v>
      </c>
      <c r="F71" s="138">
        <f>1400+2032.7+300</f>
        <v>3732.7</v>
      </c>
      <c r="G71" s="138">
        <v>4000</v>
      </c>
    </row>
    <row r="72" spans="1:7" ht="52" x14ac:dyDescent="0.35">
      <c r="A72" s="69">
        <v>62</v>
      </c>
      <c r="B72" s="53">
        <v>113</v>
      </c>
      <c r="C72" s="2" t="s">
        <v>260</v>
      </c>
      <c r="D72" s="2"/>
      <c r="E72" s="92" t="s">
        <v>571</v>
      </c>
      <c r="F72" s="137">
        <f>F73+F75</f>
        <v>763.5</v>
      </c>
      <c r="G72" s="137">
        <f>G73+G75</f>
        <v>781.5</v>
      </c>
    </row>
    <row r="73" spans="1:7" ht="26" x14ac:dyDescent="0.35">
      <c r="A73" s="69">
        <v>63</v>
      </c>
      <c r="B73" s="53">
        <v>113</v>
      </c>
      <c r="C73" s="2" t="s">
        <v>324</v>
      </c>
      <c r="D73" s="2"/>
      <c r="E73" s="85" t="s">
        <v>356</v>
      </c>
      <c r="F73" s="137">
        <f>F74</f>
        <v>306.5</v>
      </c>
      <c r="G73" s="137">
        <f>G74</f>
        <v>306.5</v>
      </c>
    </row>
    <row r="74" spans="1:7" ht="26" x14ac:dyDescent="0.35">
      <c r="A74" s="69">
        <v>64</v>
      </c>
      <c r="B74" s="54">
        <v>113</v>
      </c>
      <c r="C74" s="4" t="s">
        <v>324</v>
      </c>
      <c r="D74" s="4" t="s">
        <v>78</v>
      </c>
      <c r="E74" s="91" t="s">
        <v>77</v>
      </c>
      <c r="F74" s="138">
        <v>306.5</v>
      </c>
      <c r="G74" s="138">
        <v>306.5</v>
      </c>
    </row>
    <row r="75" spans="1:7" ht="52" x14ac:dyDescent="0.35">
      <c r="A75" s="69">
        <v>65</v>
      </c>
      <c r="B75" s="53">
        <v>113</v>
      </c>
      <c r="C75" s="31" t="s">
        <v>187</v>
      </c>
      <c r="D75" s="2"/>
      <c r="E75" s="85" t="s">
        <v>533</v>
      </c>
      <c r="F75" s="137">
        <f>F76</f>
        <v>457</v>
      </c>
      <c r="G75" s="137">
        <f>G76</f>
        <v>475</v>
      </c>
    </row>
    <row r="76" spans="1:7" ht="26" x14ac:dyDescent="0.35">
      <c r="A76" s="69">
        <v>66</v>
      </c>
      <c r="B76" s="54">
        <v>113</v>
      </c>
      <c r="C76" s="4" t="s">
        <v>187</v>
      </c>
      <c r="D76" s="4">
        <v>240</v>
      </c>
      <c r="E76" s="91" t="s">
        <v>77</v>
      </c>
      <c r="F76" s="139">
        <v>457</v>
      </c>
      <c r="G76" s="139">
        <v>475</v>
      </c>
    </row>
    <row r="77" spans="1:7" ht="52" x14ac:dyDescent="0.35">
      <c r="A77" s="69">
        <v>67</v>
      </c>
      <c r="B77" s="53">
        <v>113</v>
      </c>
      <c r="C77" s="31" t="s">
        <v>261</v>
      </c>
      <c r="D77" s="2"/>
      <c r="E77" s="92" t="s">
        <v>639</v>
      </c>
      <c r="F77" s="137">
        <f>F78+F81</f>
        <v>265</v>
      </c>
      <c r="G77" s="137">
        <f>G78+G81</f>
        <v>265</v>
      </c>
    </row>
    <row r="78" spans="1:7" ht="26" x14ac:dyDescent="0.35">
      <c r="A78" s="69">
        <v>68</v>
      </c>
      <c r="B78" s="53">
        <v>113</v>
      </c>
      <c r="C78" s="31" t="s">
        <v>262</v>
      </c>
      <c r="D78" s="2"/>
      <c r="E78" s="92" t="s">
        <v>147</v>
      </c>
      <c r="F78" s="137">
        <f>F79</f>
        <v>250</v>
      </c>
      <c r="G78" s="137">
        <f>G79</f>
        <v>250</v>
      </c>
    </row>
    <row r="79" spans="1:7" ht="39" x14ac:dyDescent="0.35">
      <c r="A79" s="69">
        <v>69</v>
      </c>
      <c r="B79" s="53">
        <v>113</v>
      </c>
      <c r="C79" s="31" t="s">
        <v>215</v>
      </c>
      <c r="D79" s="2"/>
      <c r="E79" s="85" t="s">
        <v>180</v>
      </c>
      <c r="F79" s="137">
        <f>F80</f>
        <v>250</v>
      </c>
      <c r="G79" s="137">
        <f>G80</f>
        <v>250</v>
      </c>
    </row>
    <row r="80" spans="1:7" ht="26" x14ac:dyDescent="0.35">
      <c r="A80" s="69">
        <v>70</v>
      </c>
      <c r="B80" s="54">
        <v>113</v>
      </c>
      <c r="C80" s="51" t="s">
        <v>215</v>
      </c>
      <c r="D80" s="4">
        <v>240</v>
      </c>
      <c r="E80" s="91" t="s">
        <v>77</v>
      </c>
      <c r="F80" s="138">
        <v>250</v>
      </c>
      <c r="G80" s="138">
        <v>250</v>
      </c>
    </row>
    <row r="81" spans="1:7" ht="26" x14ac:dyDescent="0.35">
      <c r="A81" s="69">
        <v>71</v>
      </c>
      <c r="B81" s="53">
        <v>113</v>
      </c>
      <c r="C81" s="31" t="s">
        <v>263</v>
      </c>
      <c r="D81" s="2"/>
      <c r="E81" s="92" t="s">
        <v>149</v>
      </c>
      <c r="F81" s="137">
        <f>F82+F84</f>
        <v>15</v>
      </c>
      <c r="G81" s="137">
        <f>G82+G84</f>
        <v>15</v>
      </c>
    </row>
    <row r="82" spans="1:7" ht="26" x14ac:dyDescent="0.35">
      <c r="A82" s="69">
        <v>72</v>
      </c>
      <c r="B82" s="53">
        <v>113</v>
      </c>
      <c r="C82" s="31" t="s">
        <v>264</v>
      </c>
      <c r="D82" s="2"/>
      <c r="E82" s="85" t="s">
        <v>148</v>
      </c>
      <c r="F82" s="137">
        <f>F83</f>
        <v>7.5</v>
      </c>
      <c r="G82" s="137">
        <f>G83</f>
        <v>7.5</v>
      </c>
    </row>
    <row r="83" spans="1:7" ht="26" x14ac:dyDescent="0.35">
      <c r="A83" s="69">
        <v>73</v>
      </c>
      <c r="B83" s="54">
        <v>113</v>
      </c>
      <c r="C83" s="51" t="s">
        <v>264</v>
      </c>
      <c r="D83" s="4">
        <v>240</v>
      </c>
      <c r="E83" s="91" t="s">
        <v>77</v>
      </c>
      <c r="F83" s="138">
        <v>7.5</v>
      </c>
      <c r="G83" s="138">
        <v>7.5</v>
      </c>
    </row>
    <row r="84" spans="1:7" ht="26" x14ac:dyDescent="0.35">
      <c r="A84" s="69">
        <v>74</v>
      </c>
      <c r="B84" s="53">
        <v>113</v>
      </c>
      <c r="C84" s="31" t="s">
        <v>265</v>
      </c>
      <c r="D84" s="2"/>
      <c r="E84" s="85" t="s">
        <v>150</v>
      </c>
      <c r="F84" s="137">
        <f>F85</f>
        <v>7.5</v>
      </c>
      <c r="G84" s="137">
        <f>G85</f>
        <v>7.5</v>
      </c>
    </row>
    <row r="85" spans="1:7" ht="26" x14ac:dyDescent="0.35">
      <c r="A85" s="69">
        <v>75</v>
      </c>
      <c r="B85" s="54">
        <v>113</v>
      </c>
      <c r="C85" s="51" t="s">
        <v>265</v>
      </c>
      <c r="D85" s="4">
        <v>240</v>
      </c>
      <c r="E85" s="91" t="s">
        <v>77</v>
      </c>
      <c r="F85" s="138">
        <v>7.5</v>
      </c>
      <c r="G85" s="138">
        <v>7.5</v>
      </c>
    </row>
    <row r="86" spans="1:7" ht="14.5" customHeight="1" x14ac:dyDescent="0.35">
      <c r="A86" s="69">
        <v>76</v>
      </c>
      <c r="B86" s="53">
        <v>113</v>
      </c>
      <c r="C86" s="2" t="s">
        <v>189</v>
      </c>
      <c r="D86" s="2"/>
      <c r="E86" s="85" t="s">
        <v>106</v>
      </c>
      <c r="F86" s="137">
        <f>F95+F97+F93+F91+F89+F87</f>
        <v>5771</v>
      </c>
      <c r="G86" s="137">
        <f>G95+G97+G93+G91+G89+G87</f>
        <v>5776.2</v>
      </c>
    </row>
    <row r="87" spans="1:7" ht="30" customHeight="1" x14ac:dyDescent="0.35">
      <c r="A87" s="69">
        <v>77</v>
      </c>
      <c r="B87" s="53">
        <v>113</v>
      </c>
      <c r="C87" s="2" t="s">
        <v>553</v>
      </c>
      <c r="D87" s="2"/>
      <c r="E87" s="85" t="s">
        <v>554</v>
      </c>
      <c r="F87" s="137">
        <f>F88</f>
        <v>5000</v>
      </c>
      <c r="G87" s="137">
        <f>G88</f>
        <v>5000</v>
      </c>
    </row>
    <row r="88" spans="1:7" ht="15.5" x14ac:dyDescent="0.35">
      <c r="A88" s="69">
        <v>78</v>
      </c>
      <c r="B88" s="54">
        <v>113</v>
      </c>
      <c r="C88" s="4" t="s">
        <v>553</v>
      </c>
      <c r="D88" s="4" t="s">
        <v>51</v>
      </c>
      <c r="E88" s="91" t="s">
        <v>52</v>
      </c>
      <c r="F88" s="138">
        <v>5000</v>
      </c>
      <c r="G88" s="138">
        <v>5000</v>
      </c>
    </row>
    <row r="89" spans="1:7" ht="39" x14ac:dyDescent="0.35">
      <c r="A89" s="69">
        <v>79</v>
      </c>
      <c r="B89" s="53">
        <v>113</v>
      </c>
      <c r="C89" s="2" t="s">
        <v>663</v>
      </c>
      <c r="D89" s="4"/>
      <c r="E89" s="85" t="s">
        <v>664</v>
      </c>
      <c r="F89" s="137">
        <f>F90</f>
        <v>200</v>
      </c>
      <c r="G89" s="137">
        <f>G90</f>
        <v>200</v>
      </c>
    </row>
    <row r="90" spans="1:7" ht="15.5" x14ac:dyDescent="0.35">
      <c r="A90" s="69">
        <v>80</v>
      </c>
      <c r="B90" s="54">
        <v>113</v>
      </c>
      <c r="C90" s="4" t="s">
        <v>663</v>
      </c>
      <c r="D90" s="4" t="s">
        <v>53</v>
      </c>
      <c r="E90" s="91" t="s">
        <v>54</v>
      </c>
      <c r="F90" s="138">
        <v>200</v>
      </c>
      <c r="G90" s="138">
        <v>200</v>
      </c>
    </row>
    <row r="91" spans="1:7" ht="39" x14ac:dyDescent="0.35">
      <c r="A91" s="69">
        <v>81</v>
      </c>
      <c r="B91" s="53">
        <v>113</v>
      </c>
      <c r="C91" s="2" t="s">
        <v>266</v>
      </c>
      <c r="D91" s="2"/>
      <c r="E91" s="85" t="s">
        <v>183</v>
      </c>
      <c r="F91" s="137">
        <f>F92</f>
        <v>140</v>
      </c>
      <c r="G91" s="137">
        <f>G92</f>
        <v>140</v>
      </c>
    </row>
    <row r="92" spans="1:7" ht="24" customHeight="1" x14ac:dyDescent="0.35">
      <c r="A92" s="69">
        <v>82</v>
      </c>
      <c r="B92" s="54">
        <v>113</v>
      </c>
      <c r="C92" s="4" t="s">
        <v>266</v>
      </c>
      <c r="D92" s="4" t="s">
        <v>50</v>
      </c>
      <c r="E92" s="91" t="s">
        <v>81</v>
      </c>
      <c r="F92" s="138">
        <v>140</v>
      </c>
      <c r="G92" s="138">
        <v>140</v>
      </c>
    </row>
    <row r="93" spans="1:7" ht="26" x14ac:dyDescent="0.35">
      <c r="A93" s="69">
        <v>83</v>
      </c>
      <c r="B93" s="53">
        <v>113</v>
      </c>
      <c r="C93" s="2" t="s">
        <v>370</v>
      </c>
      <c r="D93" s="4"/>
      <c r="E93" s="85" t="s">
        <v>373</v>
      </c>
      <c r="F93" s="137">
        <f>F94</f>
        <v>300</v>
      </c>
      <c r="G93" s="137">
        <f>G94</f>
        <v>300</v>
      </c>
    </row>
    <row r="94" spans="1:7" ht="26" x14ac:dyDescent="0.35">
      <c r="A94" s="69">
        <v>84</v>
      </c>
      <c r="B94" s="54">
        <v>113</v>
      </c>
      <c r="C94" s="4" t="s">
        <v>370</v>
      </c>
      <c r="D94" s="4" t="s">
        <v>78</v>
      </c>
      <c r="E94" s="91" t="s">
        <v>77</v>
      </c>
      <c r="F94" s="138">
        <v>300</v>
      </c>
      <c r="G94" s="138">
        <v>300</v>
      </c>
    </row>
    <row r="95" spans="1:7" ht="52" x14ac:dyDescent="0.35">
      <c r="A95" s="69">
        <v>85</v>
      </c>
      <c r="B95" s="53">
        <v>113</v>
      </c>
      <c r="C95" s="2" t="s">
        <v>190</v>
      </c>
      <c r="D95" s="2"/>
      <c r="E95" s="85" t="s">
        <v>73</v>
      </c>
      <c r="F95" s="137">
        <f>F96</f>
        <v>0.2</v>
      </c>
      <c r="G95" s="137">
        <f>G96</f>
        <v>0.2</v>
      </c>
    </row>
    <row r="96" spans="1:7" ht="26" x14ac:dyDescent="0.35">
      <c r="A96" s="69">
        <v>86</v>
      </c>
      <c r="B96" s="54">
        <v>113</v>
      </c>
      <c r="C96" s="4" t="s">
        <v>190</v>
      </c>
      <c r="D96" s="4">
        <v>240</v>
      </c>
      <c r="E96" s="91" t="s">
        <v>77</v>
      </c>
      <c r="F96" s="139">
        <v>0.2</v>
      </c>
      <c r="G96" s="139">
        <v>0.2</v>
      </c>
    </row>
    <row r="97" spans="1:7" ht="26" x14ac:dyDescent="0.35">
      <c r="A97" s="69">
        <v>87</v>
      </c>
      <c r="B97" s="53">
        <v>113</v>
      </c>
      <c r="C97" s="2" t="s">
        <v>191</v>
      </c>
      <c r="D97" s="2"/>
      <c r="E97" s="85" t="s">
        <v>74</v>
      </c>
      <c r="F97" s="137">
        <f>F98</f>
        <v>130.80000000000001</v>
      </c>
      <c r="G97" s="137">
        <f>G98</f>
        <v>136</v>
      </c>
    </row>
    <row r="98" spans="1:7" ht="26" x14ac:dyDescent="0.35">
      <c r="A98" s="69">
        <v>88</v>
      </c>
      <c r="B98" s="54">
        <v>113</v>
      </c>
      <c r="C98" s="4" t="s">
        <v>191</v>
      </c>
      <c r="D98" s="4">
        <v>240</v>
      </c>
      <c r="E98" s="91" t="s">
        <v>77</v>
      </c>
      <c r="F98" s="139">
        <v>130.80000000000001</v>
      </c>
      <c r="G98" s="139">
        <v>136</v>
      </c>
    </row>
    <row r="99" spans="1:7" ht="15.5" x14ac:dyDescent="0.35">
      <c r="A99" s="69">
        <v>89</v>
      </c>
      <c r="B99" s="53">
        <v>200</v>
      </c>
      <c r="C99" s="31"/>
      <c r="D99" s="2"/>
      <c r="E99" s="90" t="s">
        <v>7</v>
      </c>
      <c r="F99" s="137">
        <f t="shared" ref="F99:G102" si="3">F100</f>
        <v>1982.1</v>
      </c>
      <c r="G99" s="137">
        <f t="shared" si="3"/>
        <v>2054.1</v>
      </c>
    </row>
    <row r="100" spans="1:7" ht="15.5" x14ac:dyDescent="0.35">
      <c r="A100" s="69">
        <v>90</v>
      </c>
      <c r="B100" s="53">
        <v>203</v>
      </c>
      <c r="C100" s="2"/>
      <c r="D100" s="2"/>
      <c r="E100" s="85" t="s">
        <v>8</v>
      </c>
      <c r="F100" s="137">
        <f t="shared" si="3"/>
        <v>1982.1</v>
      </c>
      <c r="G100" s="137">
        <f t="shared" si="3"/>
        <v>2054.1</v>
      </c>
    </row>
    <row r="101" spans="1:7" ht="13.5" customHeight="1" x14ac:dyDescent="0.35">
      <c r="A101" s="69">
        <v>91</v>
      </c>
      <c r="B101" s="53">
        <v>203</v>
      </c>
      <c r="C101" s="2" t="s">
        <v>189</v>
      </c>
      <c r="D101" s="2"/>
      <c r="E101" s="85" t="s">
        <v>106</v>
      </c>
      <c r="F101" s="137">
        <f t="shared" si="3"/>
        <v>1982.1</v>
      </c>
      <c r="G101" s="137">
        <f t="shared" si="3"/>
        <v>2054.1</v>
      </c>
    </row>
    <row r="102" spans="1:7" ht="26" x14ac:dyDescent="0.35">
      <c r="A102" s="69">
        <v>92</v>
      </c>
      <c r="B102" s="53">
        <v>203</v>
      </c>
      <c r="C102" s="2" t="s">
        <v>188</v>
      </c>
      <c r="D102" s="2"/>
      <c r="E102" s="85" t="s">
        <v>651</v>
      </c>
      <c r="F102" s="137">
        <f t="shared" si="3"/>
        <v>1982.1</v>
      </c>
      <c r="G102" s="137">
        <f t="shared" si="3"/>
        <v>2054.1</v>
      </c>
    </row>
    <row r="103" spans="1:7" ht="18" customHeight="1" x14ac:dyDescent="0.35">
      <c r="A103" s="69">
        <v>93</v>
      </c>
      <c r="B103" s="54">
        <v>203</v>
      </c>
      <c r="C103" s="4" t="s">
        <v>188</v>
      </c>
      <c r="D103" s="4" t="s">
        <v>50</v>
      </c>
      <c r="E103" s="91" t="s">
        <v>81</v>
      </c>
      <c r="F103" s="139">
        <v>1982.1</v>
      </c>
      <c r="G103" s="139">
        <v>2054.1</v>
      </c>
    </row>
    <row r="104" spans="1:7" ht="30" x14ac:dyDescent="0.35">
      <c r="A104" s="69">
        <v>94</v>
      </c>
      <c r="B104" s="53">
        <v>300</v>
      </c>
      <c r="C104" s="2"/>
      <c r="D104" s="2"/>
      <c r="E104" s="90" t="s">
        <v>9</v>
      </c>
      <c r="F104" s="137">
        <f>F105+F129</f>
        <v>16091.8</v>
      </c>
      <c r="G104" s="137">
        <f>G105+G129</f>
        <v>17111.8</v>
      </c>
    </row>
    <row r="105" spans="1:7" ht="29" customHeight="1" x14ac:dyDescent="0.35">
      <c r="A105" s="69">
        <v>95</v>
      </c>
      <c r="B105" s="53">
        <v>310</v>
      </c>
      <c r="C105" s="2"/>
      <c r="D105" s="2"/>
      <c r="E105" s="85" t="s">
        <v>497</v>
      </c>
      <c r="F105" s="137">
        <f>F106</f>
        <v>15454.8</v>
      </c>
      <c r="G105" s="137">
        <f>G106</f>
        <v>16460.8</v>
      </c>
    </row>
    <row r="106" spans="1:7" ht="39" x14ac:dyDescent="0.35">
      <c r="A106" s="69">
        <v>96</v>
      </c>
      <c r="B106" s="53">
        <v>310</v>
      </c>
      <c r="C106" s="2" t="s">
        <v>221</v>
      </c>
      <c r="D106" s="2"/>
      <c r="E106" s="92" t="s">
        <v>638</v>
      </c>
      <c r="F106" s="137">
        <f>F114+F107+F125</f>
        <v>15454.8</v>
      </c>
      <c r="G106" s="137">
        <f>G114+G107+G125</f>
        <v>16460.8</v>
      </c>
    </row>
    <row r="107" spans="1:7" ht="39" x14ac:dyDescent="0.35">
      <c r="A107" s="69">
        <v>97</v>
      </c>
      <c r="B107" s="53">
        <v>310</v>
      </c>
      <c r="C107" s="2" t="s">
        <v>219</v>
      </c>
      <c r="D107" s="2"/>
      <c r="E107" s="92" t="s">
        <v>159</v>
      </c>
      <c r="F107" s="137">
        <f>F108+F112+F110</f>
        <v>598</v>
      </c>
      <c r="G107" s="137">
        <f>G108+G112+G110</f>
        <v>598</v>
      </c>
    </row>
    <row r="108" spans="1:7" ht="26" x14ac:dyDescent="0.35">
      <c r="A108" s="69">
        <v>98</v>
      </c>
      <c r="B108" s="53">
        <v>310</v>
      </c>
      <c r="C108" s="31" t="s">
        <v>218</v>
      </c>
      <c r="D108" s="31"/>
      <c r="E108" s="85" t="s">
        <v>176</v>
      </c>
      <c r="F108" s="137">
        <f>F109</f>
        <v>192</v>
      </c>
      <c r="G108" s="137">
        <f>G109</f>
        <v>192</v>
      </c>
    </row>
    <row r="109" spans="1:7" ht="26" x14ac:dyDescent="0.35">
      <c r="A109" s="69">
        <v>99</v>
      </c>
      <c r="B109" s="54">
        <v>310</v>
      </c>
      <c r="C109" s="51" t="s">
        <v>218</v>
      </c>
      <c r="D109" s="4">
        <v>240</v>
      </c>
      <c r="E109" s="91" t="s">
        <v>77</v>
      </c>
      <c r="F109" s="138">
        <v>192</v>
      </c>
      <c r="G109" s="138">
        <v>192</v>
      </c>
    </row>
    <row r="110" spans="1:7" ht="52" x14ac:dyDescent="0.35">
      <c r="A110" s="69">
        <v>100</v>
      </c>
      <c r="B110" s="53">
        <v>310</v>
      </c>
      <c r="C110" s="2" t="s">
        <v>220</v>
      </c>
      <c r="D110" s="2"/>
      <c r="E110" s="85" t="s">
        <v>160</v>
      </c>
      <c r="F110" s="137">
        <f>F111</f>
        <v>400</v>
      </c>
      <c r="G110" s="137">
        <f>G111</f>
        <v>400</v>
      </c>
    </row>
    <row r="111" spans="1:7" ht="26" x14ac:dyDescent="0.35">
      <c r="A111" s="69">
        <v>101</v>
      </c>
      <c r="B111" s="54">
        <v>310</v>
      </c>
      <c r="C111" s="4" t="s">
        <v>220</v>
      </c>
      <c r="D111" s="4">
        <v>240</v>
      </c>
      <c r="E111" s="91" t="s">
        <v>77</v>
      </c>
      <c r="F111" s="138">
        <v>400</v>
      </c>
      <c r="G111" s="138">
        <v>400</v>
      </c>
    </row>
    <row r="112" spans="1:7" ht="39" x14ac:dyDescent="0.35">
      <c r="A112" s="69">
        <v>102</v>
      </c>
      <c r="B112" s="53">
        <v>310</v>
      </c>
      <c r="C112" s="2" t="s">
        <v>494</v>
      </c>
      <c r="D112" s="2"/>
      <c r="E112" s="85" t="s">
        <v>498</v>
      </c>
      <c r="F112" s="137">
        <f>F113</f>
        <v>6</v>
      </c>
      <c r="G112" s="137">
        <f>G113</f>
        <v>6</v>
      </c>
    </row>
    <row r="113" spans="1:7" ht="26" x14ac:dyDescent="0.35">
      <c r="A113" s="69">
        <v>103</v>
      </c>
      <c r="B113" s="54">
        <v>310</v>
      </c>
      <c r="C113" s="4" t="s">
        <v>494</v>
      </c>
      <c r="D113" s="4" t="s">
        <v>78</v>
      </c>
      <c r="E113" s="91" t="s">
        <v>77</v>
      </c>
      <c r="F113" s="138">
        <v>6</v>
      </c>
      <c r="G113" s="138">
        <v>6</v>
      </c>
    </row>
    <row r="114" spans="1:7" ht="26" x14ac:dyDescent="0.35">
      <c r="A114" s="69">
        <v>104</v>
      </c>
      <c r="B114" s="53">
        <v>310</v>
      </c>
      <c r="C114" s="2" t="s">
        <v>224</v>
      </c>
      <c r="D114" s="2"/>
      <c r="E114" s="92" t="s">
        <v>161</v>
      </c>
      <c r="F114" s="137">
        <f>F115+F117+F121+F123+F119</f>
        <v>4687</v>
      </c>
      <c r="G114" s="137">
        <f>G115+G117+G121+G123+G119</f>
        <v>5586</v>
      </c>
    </row>
    <row r="115" spans="1:7" ht="26" x14ac:dyDescent="0.35">
      <c r="A115" s="69">
        <v>105</v>
      </c>
      <c r="B115" s="53">
        <v>310</v>
      </c>
      <c r="C115" s="2" t="s">
        <v>225</v>
      </c>
      <c r="D115" s="2"/>
      <c r="E115" s="85" t="s">
        <v>162</v>
      </c>
      <c r="F115" s="137">
        <f>F116</f>
        <v>1500</v>
      </c>
      <c r="G115" s="137">
        <f>G116</f>
        <v>2000</v>
      </c>
    </row>
    <row r="116" spans="1:7" ht="26" x14ac:dyDescent="0.35">
      <c r="A116" s="69">
        <v>106</v>
      </c>
      <c r="B116" s="54">
        <v>310</v>
      </c>
      <c r="C116" s="4" t="s">
        <v>225</v>
      </c>
      <c r="D116" s="4">
        <v>240</v>
      </c>
      <c r="E116" s="91" t="s">
        <v>77</v>
      </c>
      <c r="F116" s="138">
        <v>1500</v>
      </c>
      <c r="G116" s="138">
        <v>2000</v>
      </c>
    </row>
    <row r="117" spans="1:7" ht="26" x14ac:dyDescent="0.35">
      <c r="A117" s="69">
        <v>107</v>
      </c>
      <c r="B117" s="53">
        <v>310</v>
      </c>
      <c r="C117" s="2" t="s">
        <v>226</v>
      </c>
      <c r="D117" s="2"/>
      <c r="E117" s="85" t="s">
        <v>177</v>
      </c>
      <c r="F117" s="137">
        <f>F118</f>
        <v>1601</v>
      </c>
      <c r="G117" s="137">
        <f>G118</f>
        <v>2000</v>
      </c>
    </row>
    <row r="118" spans="1:7" ht="26" x14ac:dyDescent="0.35">
      <c r="A118" s="69">
        <v>108</v>
      </c>
      <c r="B118" s="54">
        <v>310</v>
      </c>
      <c r="C118" s="4" t="s">
        <v>226</v>
      </c>
      <c r="D118" s="4">
        <v>240</v>
      </c>
      <c r="E118" s="91" t="s">
        <v>77</v>
      </c>
      <c r="F118" s="138">
        <v>1601</v>
      </c>
      <c r="G118" s="138">
        <v>2000</v>
      </c>
    </row>
    <row r="119" spans="1:7" ht="39" x14ac:dyDescent="0.35">
      <c r="A119" s="69">
        <v>109</v>
      </c>
      <c r="B119" s="53">
        <v>310</v>
      </c>
      <c r="C119" s="2" t="s">
        <v>335</v>
      </c>
      <c r="D119" s="2"/>
      <c r="E119" s="85" t="s">
        <v>336</v>
      </c>
      <c r="F119" s="137">
        <f>F120</f>
        <v>364</v>
      </c>
      <c r="G119" s="137">
        <f>G120</f>
        <v>364</v>
      </c>
    </row>
    <row r="120" spans="1:7" ht="26" x14ac:dyDescent="0.35">
      <c r="A120" s="69">
        <v>110</v>
      </c>
      <c r="B120" s="54">
        <v>310</v>
      </c>
      <c r="C120" s="4" t="s">
        <v>335</v>
      </c>
      <c r="D120" s="4" t="s">
        <v>72</v>
      </c>
      <c r="E120" s="91" t="s">
        <v>603</v>
      </c>
      <c r="F120" s="138">
        <v>364</v>
      </c>
      <c r="G120" s="138">
        <v>364</v>
      </c>
    </row>
    <row r="121" spans="1:7" ht="26" x14ac:dyDescent="0.35">
      <c r="A121" s="69">
        <v>111</v>
      </c>
      <c r="B121" s="53">
        <v>310</v>
      </c>
      <c r="C121" s="2" t="s">
        <v>228</v>
      </c>
      <c r="D121" s="2"/>
      <c r="E121" s="85" t="s">
        <v>216</v>
      </c>
      <c r="F121" s="137">
        <f>F122</f>
        <v>36</v>
      </c>
      <c r="G121" s="137">
        <f>G122</f>
        <v>36</v>
      </c>
    </row>
    <row r="122" spans="1:7" ht="26" x14ac:dyDescent="0.35">
      <c r="A122" s="69">
        <v>112</v>
      </c>
      <c r="B122" s="54">
        <v>310</v>
      </c>
      <c r="C122" s="51" t="s">
        <v>228</v>
      </c>
      <c r="D122" s="51" t="s">
        <v>72</v>
      </c>
      <c r="E122" s="91" t="s">
        <v>603</v>
      </c>
      <c r="F122" s="138">
        <v>36</v>
      </c>
      <c r="G122" s="138">
        <v>36</v>
      </c>
    </row>
    <row r="123" spans="1:7" ht="39" x14ac:dyDescent="0.35">
      <c r="A123" s="69">
        <v>113</v>
      </c>
      <c r="B123" s="53">
        <v>310</v>
      </c>
      <c r="C123" s="2" t="s">
        <v>227</v>
      </c>
      <c r="D123" s="2"/>
      <c r="E123" s="85" t="s">
        <v>217</v>
      </c>
      <c r="F123" s="137">
        <f>F124</f>
        <v>1186</v>
      </c>
      <c r="G123" s="137">
        <f>G124</f>
        <v>1186</v>
      </c>
    </row>
    <row r="124" spans="1:7" ht="26" x14ac:dyDescent="0.35">
      <c r="A124" s="69">
        <v>114</v>
      </c>
      <c r="B124" s="54">
        <v>310</v>
      </c>
      <c r="C124" s="4" t="s">
        <v>227</v>
      </c>
      <c r="D124" s="4">
        <v>240</v>
      </c>
      <c r="E124" s="91" t="s">
        <v>77</v>
      </c>
      <c r="F124" s="138">
        <v>1186</v>
      </c>
      <c r="G124" s="138">
        <v>1186</v>
      </c>
    </row>
    <row r="125" spans="1:7" ht="39" customHeight="1" x14ac:dyDescent="0.35">
      <c r="A125" s="69">
        <v>115</v>
      </c>
      <c r="B125" s="53">
        <v>310</v>
      </c>
      <c r="C125" s="2" t="s">
        <v>222</v>
      </c>
      <c r="D125" s="2"/>
      <c r="E125" s="92" t="s">
        <v>646</v>
      </c>
      <c r="F125" s="137">
        <f>F126</f>
        <v>10169.799999999999</v>
      </c>
      <c r="G125" s="137">
        <f>G126</f>
        <v>10276.799999999999</v>
      </c>
    </row>
    <row r="126" spans="1:7" ht="28.5" customHeight="1" x14ac:dyDescent="0.35">
      <c r="A126" s="69">
        <v>116</v>
      </c>
      <c r="B126" s="53">
        <v>310</v>
      </c>
      <c r="C126" s="2" t="s">
        <v>223</v>
      </c>
      <c r="D126" s="2"/>
      <c r="E126" s="85" t="s">
        <v>165</v>
      </c>
      <c r="F126" s="137">
        <f>F127+F128</f>
        <v>10169.799999999999</v>
      </c>
      <c r="G126" s="137">
        <f>G127+G128</f>
        <v>10276.799999999999</v>
      </c>
    </row>
    <row r="127" spans="1:7" ht="15.5" x14ac:dyDescent="0.35">
      <c r="A127" s="69">
        <v>117</v>
      </c>
      <c r="B127" s="54">
        <v>310</v>
      </c>
      <c r="C127" s="4" t="s">
        <v>223</v>
      </c>
      <c r="D127" s="4" t="s">
        <v>44</v>
      </c>
      <c r="E127" s="91" t="s">
        <v>45</v>
      </c>
      <c r="F127" s="138">
        <v>9503</v>
      </c>
      <c r="G127" s="138">
        <v>9610</v>
      </c>
    </row>
    <row r="128" spans="1:7" ht="26" x14ac:dyDescent="0.35">
      <c r="A128" s="69">
        <v>118</v>
      </c>
      <c r="B128" s="54">
        <v>310</v>
      </c>
      <c r="C128" s="4" t="s">
        <v>223</v>
      </c>
      <c r="D128" s="4">
        <v>240</v>
      </c>
      <c r="E128" s="91" t="s">
        <v>77</v>
      </c>
      <c r="F128" s="138">
        <v>666.8</v>
      </c>
      <c r="G128" s="138">
        <v>666.8</v>
      </c>
    </row>
    <row r="129" spans="1:7" ht="26" x14ac:dyDescent="0.35">
      <c r="A129" s="69">
        <v>119</v>
      </c>
      <c r="B129" s="53">
        <v>314</v>
      </c>
      <c r="C129" s="2"/>
      <c r="D129" s="2"/>
      <c r="E129" s="85" t="s">
        <v>10</v>
      </c>
      <c r="F129" s="137">
        <f>F130+F134</f>
        <v>637</v>
      </c>
      <c r="G129" s="137">
        <f>G130+G134</f>
        <v>651</v>
      </c>
    </row>
    <row r="130" spans="1:7" ht="39" x14ac:dyDescent="0.35">
      <c r="A130" s="69">
        <v>120</v>
      </c>
      <c r="B130" s="53">
        <v>314</v>
      </c>
      <c r="C130" s="2" t="s">
        <v>221</v>
      </c>
      <c r="D130" s="2"/>
      <c r="E130" s="92" t="s">
        <v>638</v>
      </c>
      <c r="F130" s="137">
        <f t="shared" ref="F130:G132" si="4">F131</f>
        <v>281</v>
      </c>
      <c r="G130" s="137">
        <f t="shared" si="4"/>
        <v>281</v>
      </c>
    </row>
    <row r="131" spans="1:7" ht="52" x14ac:dyDescent="0.35">
      <c r="A131" s="69">
        <v>121</v>
      </c>
      <c r="B131" s="53">
        <v>314</v>
      </c>
      <c r="C131" s="2" t="s">
        <v>231</v>
      </c>
      <c r="D131" s="2"/>
      <c r="E131" s="92" t="s">
        <v>164</v>
      </c>
      <c r="F131" s="137">
        <f t="shared" si="4"/>
        <v>281</v>
      </c>
      <c r="G131" s="137">
        <f t="shared" si="4"/>
        <v>281</v>
      </c>
    </row>
    <row r="132" spans="1:7" ht="26" x14ac:dyDescent="0.35">
      <c r="A132" s="69">
        <v>122</v>
      </c>
      <c r="B132" s="53">
        <v>314</v>
      </c>
      <c r="C132" s="2" t="s">
        <v>230</v>
      </c>
      <c r="D132" s="2"/>
      <c r="E132" s="85" t="s">
        <v>229</v>
      </c>
      <c r="F132" s="137">
        <f t="shared" si="4"/>
        <v>281</v>
      </c>
      <c r="G132" s="137">
        <f t="shared" si="4"/>
        <v>281</v>
      </c>
    </row>
    <row r="133" spans="1:7" ht="26" x14ac:dyDescent="0.35">
      <c r="A133" s="69">
        <v>123</v>
      </c>
      <c r="B133" s="54">
        <v>314</v>
      </c>
      <c r="C133" s="4" t="s">
        <v>230</v>
      </c>
      <c r="D133" s="51" t="s">
        <v>72</v>
      </c>
      <c r="E133" s="91" t="s">
        <v>603</v>
      </c>
      <c r="F133" s="138">
        <v>281</v>
      </c>
      <c r="G133" s="138">
        <v>281</v>
      </c>
    </row>
    <row r="134" spans="1:7" ht="39" x14ac:dyDescent="0.35">
      <c r="A134" s="69">
        <v>124</v>
      </c>
      <c r="B134" s="53">
        <v>314</v>
      </c>
      <c r="C134" s="2" t="s">
        <v>440</v>
      </c>
      <c r="D134" s="2"/>
      <c r="E134" s="92" t="s">
        <v>640</v>
      </c>
      <c r="F134" s="137">
        <f>F135</f>
        <v>356</v>
      </c>
      <c r="G134" s="137">
        <f>G135</f>
        <v>370</v>
      </c>
    </row>
    <row r="135" spans="1:7" ht="39" x14ac:dyDescent="0.35">
      <c r="A135" s="69">
        <v>125</v>
      </c>
      <c r="B135" s="53">
        <v>314</v>
      </c>
      <c r="C135" s="2" t="s">
        <v>455</v>
      </c>
      <c r="D135" s="2"/>
      <c r="E135" s="85" t="s">
        <v>456</v>
      </c>
      <c r="F135" s="137">
        <f>F136</f>
        <v>356</v>
      </c>
      <c r="G135" s="137">
        <f>G136</f>
        <v>370</v>
      </c>
    </row>
    <row r="136" spans="1:7" ht="26" x14ac:dyDescent="0.35">
      <c r="A136" s="69">
        <v>126</v>
      </c>
      <c r="B136" s="54">
        <v>314</v>
      </c>
      <c r="C136" s="4" t="s">
        <v>455</v>
      </c>
      <c r="D136" s="4">
        <v>240</v>
      </c>
      <c r="E136" s="91" t="s">
        <v>77</v>
      </c>
      <c r="F136" s="138">
        <v>356</v>
      </c>
      <c r="G136" s="138">
        <v>370</v>
      </c>
    </row>
    <row r="137" spans="1:7" ht="15.5" x14ac:dyDescent="0.35">
      <c r="A137" s="69">
        <v>127</v>
      </c>
      <c r="B137" s="53">
        <v>400</v>
      </c>
      <c r="C137" s="2"/>
      <c r="D137" s="2"/>
      <c r="E137" s="90" t="s">
        <v>11</v>
      </c>
      <c r="F137" s="137">
        <f>F138+F160+F170+F182+F149+F156</f>
        <v>270153.89999999997</v>
      </c>
      <c r="G137" s="137">
        <f>G138+G160+G170+G182+G149+G156</f>
        <v>232377.3</v>
      </c>
    </row>
    <row r="138" spans="1:7" ht="15.5" x14ac:dyDescent="0.35">
      <c r="A138" s="69">
        <v>128</v>
      </c>
      <c r="B138" s="53">
        <v>405</v>
      </c>
      <c r="C138" s="2"/>
      <c r="D138" s="2"/>
      <c r="E138" s="85" t="s">
        <v>185</v>
      </c>
      <c r="F138" s="137">
        <f>F142+F139</f>
        <v>929.5</v>
      </c>
      <c r="G138" s="137">
        <f>G142+G139</f>
        <v>929.5</v>
      </c>
    </row>
    <row r="139" spans="1:7" ht="39" x14ac:dyDescent="0.35">
      <c r="A139" s="69">
        <v>129</v>
      </c>
      <c r="B139" s="53">
        <v>405</v>
      </c>
      <c r="C139" s="10" t="s">
        <v>258</v>
      </c>
      <c r="D139" s="10"/>
      <c r="E139" s="92" t="s">
        <v>621</v>
      </c>
      <c r="F139" s="137">
        <f>F140</f>
        <v>1</v>
      </c>
      <c r="G139" s="137">
        <f>G140</f>
        <v>1</v>
      </c>
    </row>
    <row r="140" spans="1:7" ht="39" x14ac:dyDescent="0.35">
      <c r="A140" s="69">
        <v>130</v>
      </c>
      <c r="B140" s="53">
        <v>405</v>
      </c>
      <c r="C140" s="2" t="s">
        <v>631</v>
      </c>
      <c r="D140" s="2"/>
      <c r="E140" s="92" t="s">
        <v>632</v>
      </c>
      <c r="F140" s="137">
        <f>F141</f>
        <v>1</v>
      </c>
      <c r="G140" s="137">
        <f>G141</f>
        <v>1</v>
      </c>
    </row>
    <row r="141" spans="1:7" ht="26" x14ac:dyDescent="0.35">
      <c r="A141" s="69">
        <v>131</v>
      </c>
      <c r="B141" s="54">
        <v>405</v>
      </c>
      <c r="C141" s="4" t="s">
        <v>631</v>
      </c>
      <c r="D141" s="4">
        <v>240</v>
      </c>
      <c r="E141" s="91" t="s">
        <v>77</v>
      </c>
      <c r="F141" s="138">
        <v>1</v>
      </c>
      <c r="G141" s="138">
        <v>1</v>
      </c>
    </row>
    <row r="142" spans="1:7" ht="15.5" x14ac:dyDescent="0.35">
      <c r="A142" s="69">
        <v>132</v>
      </c>
      <c r="B142" s="53">
        <v>405</v>
      </c>
      <c r="C142" s="2" t="s">
        <v>189</v>
      </c>
      <c r="D142" s="2"/>
      <c r="E142" s="85" t="s">
        <v>156</v>
      </c>
      <c r="F142" s="137">
        <f>F145+F143+F147</f>
        <v>928.5</v>
      </c>
      <c r="G142" s="137">
        <f>G145+G143+G147</f>
        <v>928.5</v>
      </c>
    </row>
    <row r="143" spans="1:7" ht="15.5" x14ac:dyDescent="0.35">
      <c r="A143" s="69">
        <v>133</v>
      </c>
      <c r="B143" s="53">
        <v>405</v>
      </c>
      <c r="C143" s="31" t="s">
        <v>347</v>
      </c>
      <c r="D143" s="31"/>
      <c r="E143" s="85" t="s">
        <v>348</v>
      </c>
      <c r="F143" s="137">
        <f>F144</f>
        <v>88</v>
      </c>
      <c r="G143" s="137">
        <f>G144</f>
        <v>88</v>
      </c>
    </row>
    <row r="144" spans="1:7" ht="26" x14ac:dyDescent="0.35">
      <c r="A144" s="69">
        <v>134</v>
      </c>
      <c r="B144" s="54">
        <v>405</v>
      </c>
      <c r="C144" s="51" t="s">
        <v>347</v>
      </c>
      <c r="D144" s="4">
        <v>240</v>
      </c>
      <c r="E144" s="91" t="s">
        <v>77</v>
      </c>
      <c r="F144" s="138">
        <v>88</v>
      </c>
      <c r="G144" s="138">
        <v>88</v>
      </c>
    </row>
    <row r="145" spans="1:7" ht="39" x14ac:dyDescent="0.35">
      <c r="A145" s="69">
        <v>135</v>
      </c>
      <c r="B145" s="53">
        <v>405</v>
      </c>
      <c r="C145" s="10" t="s">
        <v>192</v>
      </c>
      <c r="D145" s="2"/>
      <c r="E145" s="85" t="s">
        <v>491</v>
      </c>
      <c r="F145" s="137">
        <f>F146</f>
        <v>619.5</v>
      </c>
      <c r="G145" s="137">
        <f>G146</f>
        <v>619.5</v>
      </c>
    </row>
    <row r="146" spans="1:7" ht="26" x14ac:dyDescent="0.35">
      <c r="A146" s="69">
        <v>136</v>
      </c>
      <c r="B146" s="54">
        <v>405</v>
      </c>
      <c r="C146" s="4" t="s">
        <v>192</v>
      </c>
      <c r="D146" s="4">
        <v>240</v>
      </c>
      <c r="E146" s="91" t="s">
        <v>77</v>
      </c>
      <c r="F146" s="139">
        <v>619.5</v>
      </c>
      <c r="G146" s="139">
        <v>619.5</v>
      </c>
    </row>
    <row r="147" spans="1:7" ht="52" x14ac:dyDescent="0.35">
      <c r="A147" s="69">
        <v>137</v>
      </c>
      <c r="B147" s="53">
        <v>405</v>
      </c>
      <c r="C147" s="2" t="s">
        <v>558</v>
      </c>
      <c r="D147" s="2"/>
      <c r="E147" s="85" t="s">
        <v>559</v>
      </c>
      <c r="F147" s="137">
        <f>F148</f>
        <v>221</v>
      </c>
      <c r="G147" s="137">
        <f>G148</f>
        <v>221</v>
      </c>
    </row>
    <row r="148" spans="1:7" ht="26" x14ac:dyDescent="0.35">
      <c r="A148" s="69">
        <v>138</v>
      </c>
      <c r="B148" s="54">
        <v>405</v>
      </c>
      <c r="C148" s="4" t="s">
        <v>558</v>
      </c>
      <c r="D148" s="4">
        <v>240</v>
      </c>
      <c r="E148" s="91" t="s">
        <v>77</v>
      </c>
      <c r="F148" s="139">
        <v>221</v>
      </c>
      <c r="G148" s="139">
        <v>221</v>
      </c>
    </row>
    <row r="149" spans="1:7" ht="15.5" x14ac:dyDescent="0.35">
      <c r="A149" s="69">
        <v>139</v>
      </c>
      <c r="B149" s="53">
        <v>406</v>
      </c>
      <c r="C149" s="2"/>
      <c r="D149" s="2"/>
      <c r="E149" s="85" t="s">
        <v>55</v>
      </c>
      <c r="F149" s="137">
        <f>F150</f>
        <v>16319</v>
      </c>
      <c r="G149" s="137">
        <f>G150</f>
        <v>1500</v>
      </c>
    </row>
    <row r="150" spans="1:7" ht="39" x14ac:dyDescent="0.35">
      <c r="A150" s="69">
        <v>140</v>
      </c>
      <c r="B150" s="53">
        <v>406</v>
      </c>
      <c r="C150" s="31" t="s">
        <v>232</v>
      </c>
      <c r="D150" s="2"/>
      <c r="E150" s="92" t="s">
        <v>637</v>
      </c>
      <c r="F150" s="137">
        <f>F151</f>
        <v>16319</v>
      </c>
      <c r="G150" s="137">
        <f>G151</f>
        <v>1500</v>
      </c>
    </row>
    <row r="151" spans="1:7" ht="26" x14ac:dyDescent="0.35">
      <c r="A151" s="69">
        <v>141</v>
      </c>
      <c r="B151" s="1">
        <v>406</v>
      </c>
      <c r="C151" s="2" t="s">
        <v>432</v>
      </c>
      <c r="D151" s="2"/>
      <c r="E151" s="92" t="s">
        <v>429</v>
      </c>
      <c r="F151" s="137">
        <f>F152+F154</f>
        <v>16319</v>
      </c>
      <c r="G151" s="137">
        <f>G152+G154</f>
        <v>1500</v>
      </c>
    </row>
    <row r="152" spans="1:7" ht="15.5" x14ac:dyDescent="0.35">
      <c r="A152" s="69">
        <v>142</v>
      </c>
      <c r="B152" s="53">
        <v>406</v>
      </c>
      <c r="C152" s="31" t="s">
        <v>387</v>
      </c>
      <c r="D152" s="2"/>
      <c r="E152" s="85" t="s">
        <v>69</v>
      </c>
      <c r="F152" s="137">
        <f>F153</f>
        <v>1420</v>
      </c>
      <c r="G152" s="137">
        <f>G153</f>
        <v>1500</v>
      </c>
    </row>
    <row r="153" spans="1:7" ht="26" x14ac:dyDescent="0.35">
      <c r="A153" s="69">
        <v>143</v>
      </c>
      <c r="B153" s="54">
        <v>406</v>
      </c>
      <c r="C153" s="51" t="s">
        <v>387</v>
      </c>
      <c r="D153" s="4">
        <v>240</v>
      </c>
      <c r="E153" s="91" t="s">
        <v>77</v>
      </c>
      <c r="F153" s="138">
        <v>1420</v>
      </c>
      <c r="G153" s="138">
        <v>1500</v>
      </c>
    </row>
    <row r="154" spans="1:7" ht="26" x14ac:dyDescent="0.35">
      <c r="A154" s="69">
        <v>144</v>
      </c>
      <c r="B154" s="53">
        <v>406</v>
      </c>
      <c r="C154" s="31" t="s">
        <v>690</v>
      </c>
      <c r="D154" s="2"/>
      <c r="E154" s="85" t="s">
        <v>689</v>
      </c>
      <c r="F154" s="137">
        <f>F155</f>
        <v>14899</v>
      </c>
      <c r="G154" s="137">
        <f>G155</f>
        <v>0</v>
      </c>
    </row>
    <row r="155" spans="1:7" ht="26" x14ac:dyDescent="0.35">
      <c r="A155" s="69">
        <v>145</v>
      </c>
      <c r="B155" s="54">
        <v>406</v>
      </c>
      <c r="C155" s="51" t="s">
        <v>690</v>
      </c>
      <c r="D155" s="4">
        <v>240</v>
      </c>
      <c r="E155" s="91" t="s">
        <v>77</v>
      </c>
      <c r="F155" s="138">
        <v>14899</v>
      </c>
      <c r="G155" s="138">
        <v>0</v>
      </c>
    </row>
    <row r="156" spans="1:7" ht="15.5" x14ac:dyDescent="0.35">
      <c r="A156" s="69">
        <v>146</v>
      </c>
      <c r="B156" s="53">
        <v>407</v>
      </c>
      <c r="C156" s="2"/>
      <c r="D156" s="2"/>
      <c r="E156" s="85" t="s">
        <v>84</v>
      </c>
      <c r="F156" s="137">
        <f t="shared" ref="F156:G158" si="5">F157</f>
        <v>74.8</v>
      </c>
      <c r="G156" s="137">
        <f t="shared" si="5"/>
        <v>74.8</v>
      </c>
    </row>
    <row r="157" spans="1:7" ht="15.5" x14ac:dyDescent="0.35">
      <c r="A157" s="69">
        <v>147</v>
      </c>
      <c r="B157" s="53">
        <v>407</v>
      </c>
      <c r="C157" s="2" t="s">
        <v>189</v>
      </c>
      <c r="D157" s="2"/>
      <c r="E157" s="85" t="s">
        <v>156</v>
      </c>
      <c r="F157" s="137">
        <f t="shared" si="5"/>
        <v>74.8</v>
      </c>
      <c r="G157" s="137">
        <f t="shared" si="5"/>
        <v>74.8</v>
      </c>
    </row>
    <row r="158" spans="1:7" ht="15.5" x14ac:dyDescent="0.35">
      <c r="A158" s="69">
        <v>148</v>
      </c>
      <c r="B158" s="53">
        <v>407</v>
      </c>
      <c r="C158" s="2" t="s">
        <v>547</v>
      </c>
      <c r="D158" s="2"/>
      <c r="E158" s="85" t="s">
        <v>548</v>
      </c>
      <c r="F158" s="137">
        <f t="shared" si="5"/>
        <v>74.8</v>
      </c>
      <c r="G158" s="137">
        <f t="shared" si="5"/>
        <v>74.8</v>
      </c>
    </row>
    <row r="159" spans="1:7" ht="26" x14ac:dyDescent="0.35">
      <c r="A159" s="69">
        <v>149</v>
      </c>
      <c r="B159" s="54">
        <v>407</v>
      </c>
      <c r="C159" s="4" t="s">
        <v>547</v>
      </c>
      <c r="D159" s="4">
        <v>240</v>
      </c>
      <c r="E159" s="91" t="s">
        <v>77</v>
      </c>
      <c r="F159" s="138">
        <v>74.8</v>
      </c>
      <c r="G159" s="138">
        <v>74.8</v>
      </c>
    </row>
    <row r="160" spans="1:7" ht="15.5" x14ac:dyDescent="0.35">
      <c r="A160" s="69">
        <v>150</v>
      </c>
      <c r="B160" s="53">
        <v>408</v>
      </c>
      <c r="C160" s="2"/>
      <c r="D160" s="2"/>
      <c r="E160" s="85" t="s">
        <v>12</v>
      </c>
      <c r="F160" s="137">
        <f>F161+F167</f>
        <v>150034.6</v>
      </c>
      <c r="G160" s="137">
        <f>G161+G167</f>
        <v>120400</v>
      </c>
    </row>
    <row r="161" spans="1:7" ht="26" x14ac:dyDescent="0.35">
      <c r="A161" s="69">
        <v>151</v>
      </c>
      <c r="B161" s="53">
        <v>408</v>
      </c>
      <c r="C161" s="2" t="s">
        <v>234</v>
      </c>
      <c r="D161" s="2"/>
      <c r="E161" s="92" t="s">
        <v>711</v>
      </c>
      <c r="F161" s="137">
        <f>F162</f>
        <v>149647</v>
      </c>
      <c r="G161" s="137">
        <f>G162</f>
        <v>120000</v>
      </c>
    </row>
    <row r="162" spans="1:7" ht="26" x14ac:dyDescent="0.35">
      <c r="A162" s="69">
        <v>152</v>
      </c>
      <c r="B162" s="53">
        <v>408</v>
      </c>
      <c r="C162" s="2" t="s">
        <v>235</v>
      </c>
      <c r="D162" s="2"/>
      <c r="E162" s="92" t="s">
        <v>132</v>
      </c>
      <c r="F162" s="137">
        <f>F163+F165</f>
        <v>149647</v>
      </c>
      <c r="G162" s="137">
        <f>G163+G165</f>
        <v>120000</v>
      </c>
    </row>
    <row r="163" spans="1:7" ht="26" x14ac:dyDescent="0.35">
      <c r="A163" s="69">
        <v>153</v>
      </c>
      <c r="B163" s="53">
        <v>408</v>
      </c>
      <c r="C163" s="2" t="s">
        <v>419</v>
      </c>
      <c r="D163" s="2"/>
      <c r="E163" s="85" t="s">
        <v>133</v>
      </c>
      <c r="F163" s="137">
        <f>F164</f>
        <v>120000</v>
      </c>
      <c r="G163" s="137">
        <f>G164</f>
        <v>120000</v>
      </c>
    </row>
    <row r="164" spans="1:7" ht="39" x14ac:dyDescent="0.35">
      <c r="A164" s="69">
        <v>154</v>
      </c>
      <c r="B164" s="54">
        <v>408</v>
      </c>
      <c r="C164" s="4" t="s">
        <v>419</v>
      </c>
      <c r="D164" s="4" t="s">
        <v>56</v>
      </c>
      <c r="E164" s="91" t="s">
        <v>518</v>
      </c>
      <c r="F164" s="138">
        <v>120000</v>
      </c>
      <c r="G164" s="138">
        <v>120000</v>
      </c>
    </row>
    <row r="165" spans="1:7" ht="15.5" x14ac:dyDescent="0.35">
      <c r="A165" s="69">
        <v>155</v>
      </c>
      <c r="B165" s="53">
        <v>408</v>
      </c>
      <c r="C165" s="2" t="s">
        <v>613</v>
      </c>
      <c r="D165" s="4"/>
      <c r="E165" s="85" t="s">
        <v>614</v>
      </c>
      <c r="F165" s="137">
        <f>F166</f>
        <v>29647</v>
      </c>
      <c r="G165" s="137">
        <f>G166</f>
        <v>0</v>
      </c>
    </row>
    <row r="166" spans="1:7" ht="39" x14ac:dyDescent="0.35">
      <c r="A166" s="69">
        <v>156</v>
      </c>
      <c r="B166" s="54">
        <v>408</v>
      </c>
      <c r="C166" s="4" t="s">
        <v>613</v>
      </c>
      <c r="D166" s="4" t="s">
        <v>56</v>
      </c>
      <c r="E166" s="91" t="s">
        <v>518</v>
      </c>
      <c r="F166" s="138">
        <v>29647</v>
      </c>
      <c r="G166" s="138">
        <v>0</v>
      </c>
    </row>
    <row r="167" spans="1:7" ht="15.5" x14ac:dyDescent="0.35">
      <c r="A167" s="69">
        <v>157</v>
      </c>
      <c r="B167" s="53">
        <v>408</v>
      </c>
      <c r="C167" s="10" t="s">
        <v>189</v>
      </c>
      <c r="D167" s="2"/>
      <c r="E167" s="85" t="s">
        <v>156</v>
      </c>
      <c r="F167" s="137">
        <f>F168</f>
        <v>387.6</v>
      </c>
      <c r="G167" s="137">
        <f>G168</f>
        <v>400</v>
      </c>
    </row>
    <row r="168" spans="1:7" ht="26" x14ac:dyDescent="0.35">
      <c r="A168" s="69">
        <v>158</v>
      </c>
      <c r="B168" s="53">
        <v>408</v>
      </c>
      <c r="C168" s="2" t="s">
        <v>267</v>
      </c>
      <c r="D168" s="2"/>
      <c r="E168" s="85" t="s">
        <v>233</v>
      </c>
      <c r="F168" s="137">
        <f>F169</f>
        <v>387.6</v>
      </c>
      <c r="G168" s="137">
        <f>G169</f>
        <v>400</v>
      </c>
    </row>
    <row r="169" spans="1:7" ht="26" x14ac:dyDescent="0.35">
      <c r="A169" s="69">
        <v>159</v>
      </c>
      <c r="B169" s="54">
        <v>408</v>
      </c>
      <c r="C169" s="4" t="s">
        <v>267</v>
      </c>
      <c r="D169" s="4">
        <v>240</v>
      </c>
      <c r="E169" s="91" t="s">
        <v>77</v>
      </c>
      <c r="F169" s="138">
        <v>387.6</v>
      </c>
      <c r="G169" s="138">
        <v>400</v>
      </c>
    </row>
    <row r="170" spans="1:7" ht="15.5" x14ac:dyDescent="0.35">
      <c r="A170" s="69">
        <v>160</v>
      </c>
      <c r="B170" s="53">
        <v>409</v>
      </c>
      <c r="C170" s="2"/>
      <c r="D170" s="2"/>
      <c r="E170" s="85" t="s">
        <v>57</v>
      </c>
      <c r="F170" s="137">
        <f>F171</f>
        <v>100356</v>
      </c>
      <c r="G170" s="137">
        <f>G171</f>
        <v>107543</v>
      </c>
    </row>
    <row r="171" spans="1:7" ht="26" x14ac:dyDescent="0.35">
      <c r="A171" s="69">
        <v>161</v>
      </c>
      <c r="B171" s="53">
        <v>409</v>
      </c>
      <c r="C171" s="2" t="s">
        <v>234</v>
      </c>
      <c r="D171" s="2"/>
      <c r="E171" s="92" t="s">
        <v>711</v>
      </c>
      <c r="F171" s="137">
        <f>F172+F177</f>
        <v>100356</v>
      </c>
      <c r="G171" s="137">
        <f>G172+G177</f>
        <v>107543</v>
      </c>
    </row>
    <row r="172" spans="1:7" ht="39" x14ac:dyDescent="0.35">
      <c r="A172" s="69">
        <v>162</v>
      </c>
      <c r="B172" s="53">
        <v>409</v>
      </c>
      <c r="C172" s="2" t="s">
        <v>268</v>
      </c>
      <c r="D172" s="2"/>
      <c r="E172" s="92" t="s">
        <v>136</v>
      </c>
      <c r="F172" s="137">
        <f>F173+F175</f>
        <v>91550</v>
      </c>
      <c r="G172" s="137">
        <f>G173+G175</f>
        <v>98140</v>
      </c>
    </row>
    <row r="173" spans="1:7" ht="43" customHeight="1" x14ac:dyDescent="0.35">
      <c r="A173" s="69">
        <v>163</v>
      </c>
      <c r="B173" s="53">
        <v>409</v>
      </c>
      <c r="C173" s="31" t="s">
        <v>718</v>
      </c>
      <c r="D173" s="2"/>
      <c r="E173" s="85" t="s">
        <v>695</v>
      </c>
      <c r="F173" s="137">
        <f>F174</f>
        <v>90000</v>
      </c>
      <c r="G173" s="137">
        <f>G174</f>
        <v>96540</v>
      </c>
    </row>
    <row r="174" spans="1:7" ht="26" x14ac:dyDescent="0.35">
      <c r="A174" s="69">
        <v>164</v>
      </c>
      <c r="B174" s="54">
        <v>409</v>
      </c>
      <c r="C174" s="51" t="s">
        <v>718</v>
      </c>
      <c r="D174" s="4">
        <v>240</v>
      </c>
      <c r="E174" s="91" t="s">
        <v>77</v>
      </c>
      <c r="F174" s="138">
        <v>90000</v>
      </c>
      <c r="G174" s="138">
        <v>96540</v>
      </c>
    </row>
    <row r="175" spans="1:7" ht="39" x14ac:dyDescent="0.35">
      <c r="A175" s="69">
        <v>165</v>
      </c>
      <c r="B175" s="53">
        <v>409</v>
      </c>
      <c r="C175" s="31" t="s">
        <v>719</v>
      </c>
      <c r="D175" s="4"/>
      <c r="E175" s="85" t="s">
        <v>693</v>
      </c>
      <c r="F175" s="137">
        <f>F176</f>
        <v>1550</v>
      </c>
      <c r="G175" s="137">
        <f>G176</f>
        <v>1600</v>
      </c>
    </row>
    <row r="176" spans="1:7" ht="26" x14ac:dyDescent="0.35">
      <c r="A176" s="69">
        <v>166</v>
      </c>
      <c r="B176" s="54">
        <v>409</v>
      </c>
      <c r="C176" s="51" t="s">
        <v>719</v>
      </c>
      <c r="D176" s="4">
        <v>240</v>
      </c>
      <c r="E176" s="91" t="s">
        <v>77</v>
      </c>
      <c r="F176" s="138">
        <v>1550</v>
      </c>
      <c r="G176" s="138">
        <v>1600</v>
      </c>
    </row>
    <row r="177" spans="1:7" ht="26" x14ac:dyDescent="0.35">
      <c r="A177" s="69">
        <v>167</v>
      </c>
      <c r="B177" s="53">
        <v>409</v>
      </c>
      <c r="C177" s="2" t="s">
        <v>269</v>
      </c>
      <c r="D177" s="2"/>
      <c r="E177" s="92" t="s">
        <v>138</v>
      </c>
      <c r="F177" s="137">
        <f>F180+F178</f>
        <v>8806</v>
      </c>
      <c r="G177" s="137">
        <f>G180+G178</f>
        <v>9403</v>
      </c>
    </row>
    <row r="178" spans="1:7" ht="26" x14ac:dyDescent="0.35">
      <c r="A178" s="69">
        <v>168</v>
      </c>
      <c r="B178" s="53">
        <v>409</v>
      </c>
      <c r="C178" s="31" t="s">
        <v>720</v>
      </c>
      <c r="D178" s="2"/>
      <c r="E178" s="92" t="s">
        <v>694</v>
      </c>
      <c r="F178" s="137">
        <f>F179</f>
        <v>100</v>
      </c>
      <c r="G178" s="137">
        <f>G179</f>
        <v>0</v>
      </c>
    </row>
    <row r="179" spans="1:7" ht="26" x14ac:dyDescent="0.35">
      <c r="A179" s="69">
        <v>169</v>
      </c>
      <c r="B179" s="54">
        <v>409</v>
      </c>
      <c r="C179" s="51" t="s">
        <v>720</v>
      </c>
      <c r="D179" s="4">
        <v>240</v>
      </c>
      <c r="E179" s="91" t="s">
        <v>77</v>
      </c>
      <c r="F179" s="138">
        <v>100</v>
      </c>
      <c r="G179" s="138">
        <v>0</v>
      </c>
    </row>
    <row r="180" spans="1:7" ht="26" x14ac:dyDescent="0.35">
      <c r="A180" s="69">
        <v>170</v>
      </c>
      <c r="B180" s="53">
        <v>409</v>
      </c>
      <c r="C180" s="31" t="s">
        <v>721</v>
      </c>
      <c r="D180" s="2"/>
      <c r="E180" s="85" t="s">
        <v>549</v>
      </c>
      <c r="F180" s="137">
        <f>F181</f>
        <v>8706</v>
      </c>
      <c r="G180" s="137">
        <f>G181</f>
        <v>9403</v>
      </c>
    </row>
    <row r="181" spans="1:7" ht="26" x14ac:dyDescent="0.35">
      <c r="A181" s="69">
        <v>171</v>
      </c>
      <c r="B181" s="54">
        <v>409</v>
      </c>
      <c r="C181" s="51" t="s">
        <v>721</v>
      </c>
      <c r="D181" s="4">
        <v>240</v>
      </c>
      <c r="E181" s="91" t="s">
        <v>77</v>
      </c>
      <c r="F181" s="138">
        <v>8706</v>
      </c>
      <c r="G181" s="138">
        <v>9403</v>
      </c>
    </row>
    <row r="182" spans="1:7" ht="15.5" x14ac:dyDescent="0.35">
      <c r="A182" s="69">
        <v>172</v>
      </c>
      <c r="B182" s="53">
        <v>412</v>
      </c>
      <c r="C182" s="2"/>
      <c r="D182" s="2"/>
      <c r="E182" s="85" t="s">
        <v>67</v>
      </c>
      <c r="F182" s="137">
        <f>F183+F194</f>
        <v>2440</v>
      </c>
      <c r="G182" s="137">
        <f>G183+G194</f>
        <v>1930</v>
      </c>
    </row>
    <row r="183" spans="1:7" ht="39" x14ac:dyDescent="0.35">
      <c r="A183" s="69">
        <v>173</v>
      </c>
      <c r="B183" s="87">
        <v>412</v>
      </c>
      <c r="C183" s="10" t="s">
        <v>258</v>
      </c>
      <c r="D183" s="10"/>
      <c r="E183" s="92" t="s">
        <v>621</v>
      </c>
      <c r="F183" s="137">
        <f>F184+F186+F188+F190+F192</f>
        <v>2180</v>
      </c>
      <c r="G183" s="137">
        <f>G184+G186+G188+G190+G192</f>
        <v>1640</v>
      </c>
    </row>
    <row r="184" spans="1:7" ht="30" customHeight="1" x14ac:dyDescent="0.35">
      <c r="A184" s="69">
        <v>174</v>
      </c>
      <c r="B184" s="9">
        <v>412</v>
      </c>
      <c r="C184" s="10" t="s">
        <v>272</v>
      </c>
      <c r="D184" s="10"/>
      <c r="E184" s="85" t="s">
        <v>181</v>
      </c>
      <c r="F184" s="137">
        <f>F185</f>
        <v>600</v>
      </c>
      <c r="G184" s="137">
        <f>G185</f>
        <v>250</v>
      </c>
    </row>
    <row r="185" spans="1:7" ht="26" x14ac:dyDescent="0.35">
      <c r="A185" s="69">
        <v>175</v>
      </c>
      <c r="B185" s="88">
        <v>412</v>
      </c>
      <c r="C185" s="12" t="s">
        <v>272</v>
      </c>
      <c r="D185" s="12" t="s">
        <v>78</v>
      </c>
      <c r="E185" s="91" t="s">
        <v>77</v>
      </c>
      <c r="F185" s="138">
        <v>600</v>
      </c>
      <c r="G185" s="138">
        <v>250</v>
      </c>
    </row>
    <row r="186" spans="1:7" ht="52" x14ac:dyDescent="0.35">
      <c r="A186" s="69">
        <v>176</v>
      </c>
      <c r="B186" s="9">
        <v>412</v>
      </c>
      <c r="C186" s="10" t="s">
        <v>273</v>
      </c>
      <c r="D186" s="10"/>
      <c r="E186" s="85" t="s">
        <v>118</v>
      </c>
      <c r="F186" s="137">
        <f>F187</f>
        <v>600</v>
      </c>
      <c r="G186" s="137">
        <f>G187</f>
        <v>300</v>
      </c>
    </row>
    <row r="187" spans="1:7" ht="26" x14ac:dyDescent="0.35">
      <c r="A187" s="69">
        <v>177</v>
      </c>
      <c r="B187" s="88">
        <v>412</v>
      </c>
      <c r="C187" s="12" t="s">
        <v>273</v>
      </c>
      <c r="D187" s="12" t="s">
        <v>78</v>
      </c>
      <c r="E187" s="91" t="s">
        <v>77</v>
      </c>
      <c r="F187" s="138">
        <v>600</v>
      </c>
      <c r="G187" s="138">
        <v>300</v>
      </c>
    </row>
    <row r="188" spans="1:7" ht="39" x14ac:dyDescent="0.35">
      <c r="A188" s="69">
        <v>178</v>
      </c>
      <c r="B188" s="87">
        <v>412</v>
      </c>
      <c r="C188" s="82" t="s">
        <v>622</v>
      </c>
      <c r="D188" s="82"/>
      <c r="E188" s="92" t="s">
        <v>334</v>
      </c>
      <c r="F188" s="137">
        <f>F189</f>
        <v>180</v>
      </c>
      <c r="G188" s="137">
        <f>G189</f>
        <v>190</v>
      </c>
    </row>
    <row r="189" spans="1:7" ht="26" x14ac:dyDescent="0.35">
      <c r="A189" s="69">
        <v>179</v>
      </c>
      <c r="B189" s="88">
        <v>412</v>
      </c>
      <c r="C189" s="12" t="s">
        <v>622</v>
      </c>
      <c r="D189" s="12" t="s">
        <v>78</v>
      </c>
      <c r="E189" s="91" t="s">
        <v>77</v>
      </c>
      <c r="F189" s="138">
        <v>180</v>
      </c>
      <c r="G189" s="138">
        <v>190</v>
      </c>
    </row>
    <row r="190" spans="1:7" ht="26" x14ac:dyDescent="0.35">
      <c r="A190" s="69">
        <v>180</v>
      </c>
      <c r="B190" s="87">
        <v>412</v>
      </c>
      <c r="C190" s="82" t="s">
        <v>333</v>
      </c>
      <c r="D190" s="82"/>
      <c r="E190" s="92" t="s">
        <v>117</v>
      </c>
      <c r="F190" s="137">
        <f>F191</f>
        <v>500</v>
      </c>
      <c r="G190" s="137">
        <f>G191</f>
        <v>500</v>
      </c>
    </row>
    <row r="191" spans="1:7" ht="26" x14ac:dyDescent="0.35">
      <c r="A191" s="69">
        <v>181</v>
      </c>
      <c r="B191" s="88">
        <v>412</v>
      </c>
      <c r="C191" s="12" t="s">
        <v>333</v>
      </c>
      <c r="D191" s="12" t="s">
        <v>78</v>
      </c>
      <c r="E191" s="91" t="s">
        <v>77</v>
      </c>
      <c r="F191" s="138">
        <v>500</v>
      </c>
      <c r="G191" s="138">
        <v>500</v>
      </c>
    </row>
    <row r="192" spans="1:7" ht="15.5" x14ac:dyDescent="0.35">
      <c r="A192" s="69">
        <v>182</v>
      </c>
      <c r="B192" s="87">
        <v>412</v>
      </c>
      <c r="C192" s="82" t="s">
        <v>623</v>
      </c>
      <c r="D192" s="82"/>
      <c r="E192" s="92" t="s">
        <v>442</v>
      </c>
      <c r="F192" s="137">
        <f>F193</f>
        <v>300</v>
      </c>
      <c r="G192" s="137">
        <f>G193</f>
        <v>400</v>
      </c>
    </row>
    <row r="193" spans="1:7" ht="26" x14ac:dyDescent="0.35">
      <c r="A193" s="69">
        <v>183</v>
      </c>
      <c r="B193" s="88">
        <v>412</v>
      </c>
      <c r="C193" s="12" t="s">
        <v>623</v>
      </c>
      <c r="D193" s="12" t="s">
        <v>78</v>
      </c>
      <c r="E193" s="91" t="s">
        <v>77</v>
      </c>
      <c r="F193" s="138">
        <v>300</v>
      </c>
      <c r="G193" s="138">
        <v>400</v>
      </c>
    </row>
    <row r="194" spans="1:7" ht="39" x14ac:dyDescent="0.35">
      <c r="A194" s="69">
        <v>184</v>
      </c>
      <c r="B194" s="87">
        <v>412</v>
      </c>
      <c r="C194" s="10" t="s">
        <v>249</v>
      </c>
      <c r="D194" s="2"/>
      <c r="E194" s="92" t="s">
        <v>568</v>
      </c>
      <c r="F194" s="137">
        <f>F195</f>
        <v>260</v>
      </c>
      <c r="G194" s="137">
        <f>G195</f>
        <v>290</v>
      </c>
    </row>
    <row r="195" spans="1:7" ht="15.5" x14ac:dyDescent="0.35">
      <c r="A195" s="69">
        <v>185</v>
      </c>
      <c r="B195" s="87">
        <v>412</v>
      </c>
      <c r="C195" s="10" t="s">
        <v>274</v>
      </c>
      <c r="D195" s="10"/>
      <c r="E195" s="92" t="s">
        <v>600</v>
      </c>
      <c r="F195" s="137">
        <f>F198+F196</f>
        <v>260</v>
      </c>
      <c r="G195" s="137">
        <f>G198+G196</f>
        <v>290</v>
      </c>
    </row>
    <row r="196" spans="1:7" ht="26" x14ac:dyDescent="0.35">
      <c r="A196" s="69">
        <v>186</v>
      </c>
      <c r="B196" s="87">
        <v>412</v>
      </c>
      <c r="C196" s="10" t="s">
        <v>615</v>
      </c>
      <c r="D196" s="10"/>
      <c r="E196" s="85" t="s">
        <v>112</v>
      </c>
      <c r="F196" s="137">
        <f>F197</f>
        <v>135</v>
      </c>
      <c r="G196" s="137">
        <f>G197</f>
        <v>140</v>
      </c>
    </row>
    <row r="197" spans="1:7" ht="39" x14ac:dyDescent="0.35">
      <c r="A197" s="69">
        <v>187</v>
      </c>
      <c r="B197" s="88">
        <v>412</v>
      </c>
      <c r="C197" s="12" t="s">
        <v>615</v>
      </c>
      <c r="D197" s="4" t="s">
        <v>56</v>
      </c>
      <c r="E197" s="91" t="s">
        <v>518</v>
      </c>
      <c r="F197" s="138">
        <v>135</v>
      </c>
      <c r="G197" s="138">
        <v>140</v>
      </c>
    </row>
    <row r="198" spans="1:7" ht="15.5" x14ac:dyDescent="0.35">
      <c r="A198" s="69">
        <v>188</v>
      </c>
      <c r="B198" s="87">
        <v>412</v>
      </c>
      <c r="C198" s="10" t="s">
        <v>275</v>
      </c>
      <c r="D198" s="4"/>
      <c r="E198" s="85" t="s">
        <v>361</v>
      </c>
      <c r="F198" s="137">
        <f>F199</f>
        <v>125</v>
      </c>
      <c r="G198" s="137">
        <f>G199</f>
        <v>150</v>
      </c>
    </row>
    <row r="199" spans="1:7" ht="26" x14ac:dyDescent="0.35">
      <c r="A199" s="69">
        <v>189</v>
      </c>
      <c r="B199" s="88">
        <v>412</v>
      </c>
      <c r="C199" s="12" t="s">
        <v>275</v>
      </c>
      <c r="D199" s="4" t="s">
        <v>78</v>
      </c>
      <c r="E199" s="91" t="s">
        <v>77</v>
      </c>
      <c r="F199" s="138">
        <v>125</v>
      </c>
      <c r="G199" s="138">
        <v>150</v>
      </c>
    </row>
    <row r="200" spans="1:7" ht="15.5" x14ac:dyDescent="0.35">
      <c r="A200" s="69">
        <v>190</v>
      </c>
      <c r="B200" s="53">
        <v>500</v>
      </c>
      <c r="C200" s="2"/>
      <c r="D200" s="2"/>
      <c r="E200" s="90" t="s">
        <v>13</v>
      </c>
      <c r="F200" s="137">
        <f>F201+F219+F240+F263</f>
        <v>144937.69999999998</v>
      </c>
      <c r="G200" s="137">
        <f>G201+G219+G240+G263</f>
        <v>150552.50000000003</v>
      </c>
    </row>
    <row r="201" spans="1:7" ht="15.5" x14ac:dyDescent="0.35">
      <c r="A201" s="69">
        <v>191</v>
      </c>
      <c r="B201" s="53">
        <v>501</v>
      </c>
      <c r="C201" s="2"/>
      <c r="D201" s="2"/>
      <c r="E201" s="85" t="s">
        <v>14</v>
      </c>
      <c r="F201" s="137">
        <f>F202+F212</f>
        <v>12445</v>
      </c>
      <c r="G201" s="137">
        <f>G202+G212</f>
        <v>17300</v>
      </c>
    </row>
    <row r="202" spans="1:7" ht="39" x14ac:dyDescent="0.35">
      <c r="A202" s="69">
        <v>192</v>
      </c>
      <c r="B202" s="53">
        <v>501</v>
      </c>
      <c r="C202" s="2" t="s">
        <v>201</v>
      </c>
      <c r="D202" s="2"/>
      <c r="E202" s="85" t="s">
        <v>618</v>
      </c>
      <c r="F202" s="137">
        <f>F203</f>
        <v>10320</v>
      </c>
      <c r="G202" s="137">
        <f>G203</f>
        <v>15000</v>
      </c>
    </row>
    <row r="203" spans="1:7" ht="39" x14ac:dyDescent="0.25">
      <c r="A203" s="69">
        <v>193</v>
      </c>
      <c r="B203" s="53">
        <v>501</v>
      </c>
      <c r="C203" s="2" t="s">
        <v>200</v>
      </c>
      <c r="D203" s="2"/>
      <c r="E203" s="85" t="s">
        <v>318</v>
      </c>
      <c r="F203" s="140">
        <f>F204+F206+F210+F208</f>
        <v>10320</v>
      </c>
      <c r="G203" s="140">
        <f>G204+G206+G210+G208</f>
        <v>15000</v>
      </c>
    </row>
    <row r="204" spans="1:7" ht="26" x14ac:dyDescent="0.35">
      <c r="A204" s="69">
        <v>194</v>
      </c>
      <c r="B204" s="53">
        <v>501</v>
      </c>
      <c r="C204" s="2" t="s">
        <v>579</v>
      </c>
      <c r="D204" s="2"/>
      <c r="E204" s="85" t="s">
        <v>241</v>
      </c>
      <c r="F204" s="137">
        <f>F205</f>
        <v>3000</v>
      </c>
      <c r="G204" s="137">
        <f>G205</f>
        <v>4000</v>
      </c>
    </row>
    <row r="205" spans="1:7" ht="26" x14ac:dyDescent="0.35">
      <c r="A205" s="69">
        <v>195</v>
      </c>
      <c r="B205" s="54">
        <v>501</v>
      </c>
      <c r="C205" s="4" t="s">
        <v>579</v>
      </c>
      <c r="D205" s="4">
        <v>240</v>
      </c>
      <c r="E205" s="91" t="s">
        <v>77</v>
      </c>
      <c r="F205" s="138">
        <v>3000</v>
      </c>
      <c r="G205" s="138">
        <v>4000</v>
      </c>
    </row>
    <row r="206" spans="1:7" ht="26" x14ac:dyDescent="0.35">
      <c r="A206" s="69">
        <v>196</v>
      </c>
      <c r="B206" s="53">
        <v>501</v>
      </c>
      <c r="C206" s="2" t="s">
        <v>535</v>
      </c>
      <c r="D206" s="2"/>
      <c r="E206" s="85" t="s">
        <v>239</v>
      </c>
      <c r="F206" s="137">
        <f>F207</f>
        <v>2320</v>
      </c>
      <c r="G206" s="137">
        <f>G207</f>
        <v>2500</v>
      </c>
    </row>
    <row r="207" spans="1:7" ht="26" x14ac:dyDescent="0.35">
      <c r="A207" s="69">
        <v>197</v>
      </c>
      <c r="B207" s="54">
        <v>501</v>
      </c>
      <c r="C207" s="4" t="s">
        <v>535</v>
      </c>
      <c r="D207" s="4">
        <v>240</v>
      </c>
      <c r="E207" s="91" t="s">
        <v>77</v>
      </c>
      <c r="F207" s="138">
        <v>2320</v>
      </c>
      <c r="G207" s="138">
        <v>2500</v>
      </c>
    </row>
    <row r="208" spans="1:7" ht="39" x14ac:dyDescent="0.35">
      <c r="A208" s="69">
        <v>198</v>
      </c>
      <c r="B208" s="53">
        <v>501</v>
      </c>
      <c r="C208" s="2" t="s">
        <v>581</v>
      </c>
      <c r="D208" s="2"/>
      <c r="E208" s="85" t="s">
        <v>580</v>
      </c>
      <c r="F208" s="137">
        <f>F209</f>
        <v>1500</v>
      </c>
      <c r="G208" s="137">
        <f>G209</f>
        <v>5000</v>
      </c>
    </row>
    <row r="209" spans="1:7" ht="26" x14ac:dyDescent="0.35">
      <c r="A209" s="69">
        <v>199</v>
      </c>
      <c r="B209" s="54">
        <v>501</v>
      </c>
      <c r="C209" s="4" t="s">
        <v>581</v>
      </c>
      <c r="D209" s="4">
        <v>240</v>
      </c>
      <c r="E209" s="91" t="s">
        <v>77</v>
      </c>
      <c r="F209" s="138">
        <v>1500</v>
      </c>
      <c r="G209" s="138">
        <v>5000</v>
      </c>
    </row>
    <row r="210" spans="1:7" ht="26" x14ac:dyDescent="0.35">
      <c r="A210" s="69">
        <v>200</v>
      </c>
      <c r="B210" s="53">
        <v>501</v>
      </c>
      <c r="C210" s="2" t="s">
        <v>699</v>
      </c>
      <c r="D210" s="2"/>
      <c r="E210" s="92" t="s">
        <v>707</v>
      </c>
      <c r="F210" s="137">
        <f>F211</f>
        <v>3500</v>
      </c>
      <c r="G210" s="137">
        <f>G211</f>
        <v>3500</v>
      </c>
    </row>
    <row r="211" spans="1:7" ht="15.5" x14ac:dyDescent="0.35">
      <c r="A211" s="69">
        <v>201</v>
      </c>
      <c r="B211" s="54">
        <v>501</v>
      </c>
      <c r="C211" s="4" t="s">
        <v>699</v>
      </c>
      <c r="D211" s="4" t="s">
        <v>58</v>
      </c>
      <c r="E211" s="91" t="s">
        <v>444</v>
      </c>
      <c r="F211" s="138">
        <v>3500</v>
      </c>
      <c r="G211" s="138">
        <v>3500</v>
      </c>
    </row>
    <row r="212" spans="1:7" ht="15.5" x14ac:dyDescent="0.35">
      <c r="A212" s="69">
        <v>202</v>
      </c>
      <c r="B212" s="87">
        <v>501</v>
      </c>
      <c r="C212" s="2" t="s">
        <v>189</v>
      </c>
      <c r="D212" s="2"/>
      <c r="E212" s="85" t="s">
        <v>156</v>
      </c>
      <c r="F212" s="137">
        <f>F215+F213</f>
        <v>2125</v>
      </c>
      <c r="G212" s="137">
        <f>G215+G213</f>
        <v>2300</v>
      </c>
    </row>
    <row r="213" spans="1:7" ht="15.5" x14ac:dyDescent="0.35">
      <c r="A213" s="69">
        <v>203</v>
      </c>
      <c r="B213" s="87">
        <v>501</v>
      </c>
      <c r="C213" s="2" t="s">
        <v>363</v>
      </c>
      <c r="D213" s="2"/>
      <c r="E213" s="85" t="s">
        <v>364</v>
      </c>
      <c r="F213" s="137">
        <f>F214</f>
        <v>325</v>
      </c>
      <c r="G213" s="137">
        <f>G214</f>
        <v>400</v>
      </c>
    </row>
    <row r="214" spans="1:7" ht="26" x14ac:dyDescent="0.35">
      <c r="A214" s="69">
        <v>204</v>
      </c>
      <c r="B214" s="88">
        <v>501</v>
      </c>
      <c r="C214" s="4" t="s">
        <v>363</v>
      </c>
      <c r="D214" s="4">
        <v>240</v>
      </c>
      <c r="E214" s="91" t="s">
        <v>77</v>
      </c>
      <c r="F214" s="138">
        <f>125+200</f>
        <v>325</v>
      </c>
      <c r="G214" s="138">
        <v>400</v>
      </c>
    </row>
    <row r="215" spans="1:7" ht="26" x14ac:dyDescent="0.35">
      <c r="A215" s="69">
        <v>205</v>
      </c>
      <c r="B215" s="53">
        <v>501</v>
      </c>
      <c r="C215" s="2" t="s">
        <v>536</v>
      </c>
      <c r="D215" s="4"/>
      <c r="E215" s="85" t="s">
        <v>537</v>
      </c>
      <c r="F215" s="137">
        <f>F216+F218+F217</f>
        <v>1800</v>
      </c>
      <c r="G215" s="137">
        <f>G216+G218+G217</f>
        <v>1900</v>
      </c>
    </row>
    <row r="216" spans="1:7" ht="26" x14ac:dyDescent="0.35">
      <c r="A216" s="69">
        <v>206</v>
      </c>
      <c r="B216" s="54">
        <v>501</v>
      </c>
      <c r="C216" s="4" t="s">
        <v>536</v>
      </c>
      <c r="D216" s="4" t="s">
        <v>78</v>
      </c>
      <c r="E216" s="91" t="s">
        <v>77</v>
      </c>
      <c r="F216" s="138">
        <f>1300+300</f>
        <v>1600</v>
      </c>
      <c r="G216" s="138">
        <v>1700</v>
      </c>
    </row>
    <row r="217" spans="1:7" ht="15.5" x14ac:dyDescent="0.35">
      <c r="A217" s="69">
        <v>207</v>
      </c>
      <c r="B217" s="54">
        <v>501</v>
      </c>
      <c r="C217" s="4" t="s">
        <v>536</v>
      </c>
      <c r="D217" s="4" t="s">
        <v>53</v>
      </c>
      <c r="E217" s="93" t="s">
        <v>54</v>
      </c>
      <c r="F217" s="138">
        <v>100</v>
      </c>
      <c r="G217" s="138">
        <v>100</v>
      </c>
    </row>
    <row r="218" spans="1:7" ht="15.5" x14ac:dyDescent="0.35">
      <c r="A218" s="69">
        <v>208</v>
      </c>
      <c r="B218" s="54">
        <v>501</v>
      </c>
      <c r="C218" s="4" t="s">
        <v>536</v>
      </c>
      <c r="D218" s="4" t="s">
        <v>79</v>
      </c>
      <c r="E218" s="93" t="s">
        <v>80</v>
      </c>
      <c r="F218" s="138">
        <v>100</v>
      </c>
      <c r="G218" s="138">
        <v>100</v>
      </c>
    </row>
    <row r="219" spans="1:7" ht="15.5" x14ac:dyDescent="0.35">
      <c r="A219" s="69">
        <v>209</v>
      </c>
      <c r="B219" s="53">
        <v>502</v>
      </c>
      <c r="C219" s="2"/>
      <c r="D219" s="2"/>
      <c r="E219" s="85" t="s">
        <v>15</v>
      </c>
      <c r="F219" s="137">
        <f>F220</f>
        <v>77433.099999999991</v>
      </c>
      <c r="G219" s="137">
        <f>G220</f>
        <v>75291.400000000009</v>
      </c>
    </row>
    <row r="220" spans="1:7" ht="39" x14ac:dyDescent="0.35">
      <c r="A220" s="69">
        <v>210</v>
      </c>
      <c r="B220" s="53">
        <v>502</v>
      </c>
      <c r="C220" s="2" t="s">
        <v>201</v>
      </c>
      <c r="D220" s="2"/>
      <c r="E220" s="85" t="s">
        <v>618</v>
      </c>
      <c r="F220" s="137">
        <f>F221+F237+F234+F231</f>
        <v>77433.099999999991</v>
      </c>
      <c r="G220" s="137">
        <f>G221+G237+G234+G231</f>
        <v>75291.400000000009</v>
      </c>
    </row>
    <row r="221" spans="1:7" ht="26" x14ac:dyDescent="0.35">
      <c r="A221" s="69">
        <v>211</v>
      </c>
      <c r="B221" s="53">
        <v>502</v>
      </c>
      <c r="C221" s="2" t="s">
        <v>276</v>
      </c>
      <c r="D221" s="2"/>
      <c r="E221" s="85" t="s">
        <v>317</v>
      </c>
      <c r="F221" s="137">
        <f>F226+F224+F222+F228</f>
        <v>67006.899999999994</v>
      </c>
      <c r="G221" s="137">
        <f>G226+G224+G222+G228</f>
        <v>64410.9</v>
      </c>
    </row>
    <row r="222" spans="1:7" ht="26" x14ac:dyDescent="0.35">
      <c r="A222" s="69">
        <v>212</v>
      </c>
      <c r="B222" s="53">
        <v>502</v>
      </c>
      <c r="C222" s="2" t="s">
        <v>643</v>
      </c>
      <c r="D222" s="4"/>
      <c r="E222" s="85" t="s">
        <v>641</v>
      </c>
      <c r="F222" s="137">
        <f>F223</f>
        <v>6000</v>
      </c>
      <c r="G222" s="137">
        <f>G223</f>
        <v>6000</v>
      </c>
    </row>
    <row r="223" spans="1:7" ht="26" x14ac:dyDescent="0.35">
      <c r="A223" s="69">
        <v>213</v>
      </c>
      <c r="B223" s="54">
        <v>502</v>
      </c>
      <c r="C223" s="4" t="s">
        <v>643</v>
      </c>
      <c r="D223" s="4" t="s">
        <v>78</v>
      </c>
      <c r="E223" s="91" t="s">
        <v>77</v>
      </c>
      <c r="F223" s="138">
        <v>6000</v>
      </c>
      <c r="G223" s="138">
        <v>6000</v>
      </c>
    </row>
    <row r="224" spans="1:7" ht="26" x14ac:dyDescent="0.35">
      <c r="A224" s="69">
        <v>214</v>
      </c>
      <c r="B224" s="53">
        <v>502</v>
      </c>
      <c r="C224" s="2" t="s">
        <v>242</v>
      </c>
      <c r="D224" s="2"/>
      <c r="E224" s="85" t="s">
        <v>360</v>
      </c>
      <c r="F224" s="137">
        <f>F225</f>
        <v>6000</v>
      </c>
      <c r="G224" s="137">
        <f>G225</f>
        <v>6500</v>
      </c>
    </row>
    <row r="225" spans="1:7" ht="39" x14ac:dyDescent="0.35">
      <c r="A225" s="69">
        <v>215</v>
      </c>
      <c r="B225" s="54">
        <v>502</v>
      </c>
      <c r="C225" s="4" t="s">
        <v>242</v>
      </c>
      <c r="D225" s="4" t="s">
        <v>56</v>
      </c>
      <c r="E225" s="91" t="s">
        <v>518</v>
      </c>
      <c r="F225" s="138">
        <v>6000</v>
      </c>
      <c r="G225" s="138">
        <v>6500</v>
      </c>
    </row>
    <row r="226" spans="1:7" ht="26" x14ac:dyDescent="0.35">
      <c r="A226" s="69">
        <v>216</v>
      </c>
      <c r="B226" s="53">
        <v>502</v>
      </c>
      <c r="C226" s="2" t="s">
        <v>359</v>
      </c>
      <c r="D226" s="2"/>
      <c r="E226" s="85" t="s">
        <v>659</v>
      </c>
      <c r="F226" s="137">
        <f>F227</f>
        <v>350</v>
      </c>
      <c r="G226" s="137">
        <f>G227</f>
        <v>350</v>
      </c>
    </row>
    <row r="227" spans="1:7" ht="26" x14ac:dyDescent="0.35">
      <c r="A227" s="69">
        <v>217</v>
      </c>
      <c r="B227" s="54">
        <v>502</v>
      </c>
      <c r="C227" s="4" t="s">
        <v>359</v>
      </c>
      <c r="D227" s="51" t="s">
        <v>78</v>
      </c>
      <c r="E227" s="91" t="s">
        <v>77</v>
      </c>
      <c r="F227" s="138">
        <v>350</v>
      </c>
      <c r="G227" s="138">
        <v>350</v>
      </c>
    </row>
    <row r="228" spans="1:7" ht="39" x14ac:dyDescent="0.35">
      <c r="A228" s="69">
        <v>218</v>
      </c>
      <c r="B228" s="53">
        <v>502</v>
      </c>
      <c r="C228" s="31" t="s">
        <v>710</v>
      </c>
      <c r="D228" s="4"/>
      <c r="E228" s="18" t="s">
        <v>709</v>
      </c>
      <c r="F228" s="137">
        <f>F229+F230</f>
        <v>54656.9</v>
      </c>
      <c r="G228" s="137">
        <f>G229+G230</f>
        <v>51560.9</v>
      </c>
    </row>
    <row r="229" spans="1:7" ht="15.5" x14ac:dyDescent="0.35">
      <c r="A229" s="69">
        <v>219</v>
      </c>
      <c r="B229" s="54">
        <v>502</v>
      </c>
      <c r="C229" s="51" t="s">
        <v>710</v>
      </c>
      <c r="D229" s="4" t="s">
        <v>58</v>
      </c>
      <c r="E229" s="91" t="s">
        <v>444</v>
      </c>
      <c r="F229" s="138">
        <f>30827.9+3228.6+10000</f>
        <v>44056.5</v>
      </c>
      <c r="G229" s="138">
        <f>30960.5+10000</f>
        <v>40960.5</v>
      </c>
    </row>
    <row r="230" spans="1:7" ht="26" x14ac:dyDescent="0.35">
      <c r="A230" s="69">
        <v>220</v>
      </c>
      <c r="B230" s="54">
        <v>502</v>
      </c>
      <c r="C230" s="51" t="s">
        <v>710</v>
      </c>
      <c r="D230" s="4" t="s">
        <v>56</v>
      </c>
      <c r="E230" s="91" t="s">
        <v>642</v>
      </c>
      <c r="F230" s="138">
        <v>10600.4</v>
      </c>
      <c r="G230" s="138">
        <v>10600.4</v>
      </c>
    </row>
    <row r="231" spans="1:7" ht="26" x14ac:dyDescent="0.35">
      <c r="A231" s="69">
        <v>221</v>
      </c>
      <c r="B231" s="53">
        <v>502</v>
      </c>
      <c r="C231" s="2" t="s">
        <v>277</v>
      </c>
      <c r="D231" s="2"/>
      <c r="E231" s="85" t="s">
        <v>113</v>
      </c>
      <c r="F231" s="137">
        <f>F232</f>
        <v>2400</v>
      </c>
      <c r="G231" s="137">
        <f>G232</f>
        <v>2854.3</v>
      </c>
    </row>
    <row r="232" spans="1:7" ht="26" x14ac:dyDescent="0.35">
      <c r="A232" s="69">
        <v>222</v>
      </c>
      <c r="B232" s="53">
        <v>502</v>
      </c>
      <c r="C232" s="2" t="s">
        <v>325</v>
      </c>
      <c r="D232" s="2"/>
      <c r="E232" s="85" t="s">
        <v>647</v>
      </c>
      <c r="F232" s="137">
        <f>F233</f>
        <v>2400</v>
      </c>
      <c r="G232" s="137">
        <f>G233</f>
        <v>2854.3</v>
      </c>
    </row>
    <row r="233" spans="1:7" ht="26" x14ac:dyDescent="0.35">
      <c r="A233" s="69">
        <v>223</v>
      </c>
      <c r="B233" s="54">
        <v>502</v>
      </c>
      <c r="C233" s="4" t="s">
        <v>325</v>
      </c>
      <c r="D233" s="51" t="s">
        <v>78</v>
      </c>
      <c r="E233" s="91" t="s">
        <v>77</v>
      </c>
      <c r="F233" s="138">
        <f>1800+600</f>
        <v>2400</v>
      </c>
      <c r="G233" s="138">
        <f>1800+600-545.7+1000</f>
        <v>2854.3</v>
      </c>
    </row>
    <row r="234" spans="1:7" ht="39" x14ac:dyDescent="0.35">
      <c r="A234" s="69">
        <v>224</v>
      </c>
      <c r="B234" s="53">
        <v>502</v>
      </c>
      <c r="C234" s="2" t="s">
        <v>200</v>
      </c>
      <c r="D234" s="2"/>
      <c r="E234" s="85" t="s">
        <v>318</v>
      </c>
      <c r="F234" s="137">
        <f>F235</f>
        <v>7946.2</v>
      </c>
      <c r="G234" s="137">
        <f>G235</f>
        <v>7946.2</v>
      </c>
    </row>
    <row r="235" spans="1:7" ht="52" x14ac:dyDescent="0.35">
      <c r="A235" s="69">
        <v>225</v>
      </c>
      <c r="B235" s="53">
        <v>502</v>
      </c>
      <c r="C235" s="2" t="s">
        <v>199</v>
      </c>
      <c r="D235" s="2"/>
      <c r="E235" s="85" t="s">
        <v>198</v>
      </c>
      <c r="F235" s="137">
        <f>F236</f>
        <v>7946.2</v>
      </c>
      <c r="G235" s="137">
        <f>G236</f>
        <v>7946.2</v>
      </c>
    </row>
    <row r="236" spans="1:7" ht="39" x14ac:dyDescent="0.35">
      <c r="A236" s="69">
        <v>226</v>
      </c>
      <c r="B236" s="54">
        <v>502</v>
      </c>
      <c r="C236" s="4" t="s">
        <v>199</v>
      </c>
      <c r="D236" s="4" t="s">
        <v>56</v>
      </c>
      <c r="E236" s="91" t="s">
        <v>518</v>
      </c>
      <c r="F236" s="139">
        <v>7946.2</v>
      </c>
      <c r="G236" s="139">
        <v>7946.2</v>
      </c>
    </row>
    <row r="237" spans="1:7" ht="26" x14ac:dyDescent="0.35">
      <c r="A237" s="69">
        <v>227</v>
      </c>
      <c r="B237" s="53">
        <v>502</v>
      </c>
      <c r="C237" s="31" t="s">
        <v>244</v>
      </c>
      <c r="D237" s="2"/>
      <c r="E237" s="85" t="s">
        <v>243</v>
      </c>
      <c r="F237" s="137">
        <f>F238</f>
        <v>80</v>
      </c>
      <c r="G237" s="137">
        <f>G238</f>
        <v>80</v>
      </c>
    </row>
    <row r="238" spans="1:7" ht="26" x14ac:dyDescent="0.35">
      <c r="A238" s="69">
        <v>228</v>
      </c>
      <c r="B238" s="53">
        <v>502</v>
      </c>
      <c r="C238" s="31" t="s">
        <v>598</v>
      </c>
      <c r="D238" s="2"/>
      <c r="E238" s="85" t="s">
        <v>337</v>
      </c>
      <c r="F238" s="137">
        <f>F239</f>
        <v>80</v>
      </c>
      <c r="G238" s="137">
        <f>G239</f>
        <v>80</v>
      </c>
    </row>
    <row r="239" spans="1:7" ht="26" x14ac:dyDescent="0.35">
      <c r="A239" s="69">
        <v>229</v>
      </c>
      <c r="B239" s="54">
        <v>502</v>
      </c>
      <c r="C239" s="51" t="s">
        <v>598</v>
      </c>
      <c r="D239" s="4">
        <v>240</v>
      </c>
      <c r="E239" s="91" t="s">
        <v>77</v>
      </c>
      <c r="F239" s="138">
        <v>80</v>
      </c>
      <c r="G239" s="138">
        <v>80</v>
      </c>
    </row>
    <row r="240" spans="1:7" ht="15.5" x14ac:dyDescent="0.35">
      <c r="A240" s="69">
        <v>230</v>
      </c>
      <c r="B240" s="53">
        <v>503</v>
      </c>
      <c r="C240" s="2"/>
      <c r="D240" s="2"/>
      <c r="E240" s="85" t="s">
        <v>16</v>
      </c>
      <c r="F240" s="137">
        <f>F258+F245+F241</f>
        <v>38260.5</v>
      </c>
      <c r="G240" s="137">
        <f>G258+G245+G241</f>
        <v>40980</v>
      </c>
    </row>
    <row r="241" spans="1:7" ht="39.5" customHeight="1" x14ac:dyDescent="0.35">
      <c r="A241" s="69">
        <v>231</v>
      </c>
      <c r="B241" s="53">
        <v>503</v>
      </c>
      <c r="C241" s="2" t="s">
        <v>221</v>
      </c>
      <c r="D241" s="2"/>
      <c r="E241" s="92" t="s">
        <v>638</v>
      </c>
      <c r="F241" s="137">
        <f t="shared" ref="F241:G243" si="6">F242</f>
        <v>80</v>
      </c>
      <c r="G241" s="137">
        <f t="shared" si="6"/>
        <v>80</v>
      </c>
    </row>
    <row r="242" spans="1:7" ht="39" x14ac:dyDescent="0.35">
      <c r="A242" s="69">
        <v>232</v>
      </c>
      <c r="B242" s="53">
        <v>503</v>
      </c>
      <c r="C242" s="2" t="s">
        <v>219</v>
      </c>
      <c r="D242" s="2"/>
      <c r="E242" s="92" t="s">
        <v>159</v>
      </c>
      <c r="F242" s="137">
        <f t="shared" si="6"/>
        <v>80</v>
      </c>
      <c r="G242" s="137">
        <f t="shared" si="6"/>
        <v>80</v>
      </c>
    </row>
    <row r="243" spans="1:7" ht="26" x14ac:dyDescent="0.35">
      <c r="A243" s="69">
        <v>233</v>
      </c>
      <c r="B243" s="53">
        <v>503</v>
      </c>
      <c r="C243" s="2" t="s">
        <v>493</v>
      </c>
      <c r="D243" s="2"/>
      <c r="E243" s="85" t="s">
        <v>522</v>
      </c>
      <c r="F243" s="137">
        <f t="shared" si="6"/>
        <v>80</v>
      </c>
      <c r="G243" s="137">
        <f t="shared" si="6"/>
        <v>80</v>
      </c>
    </row>
    <row r="244" spans="1:7" ht="26" x14ac:dyDescent="0.35">
      <c r="A244" s="69">
        <v>234</v>
      </c>
      <c r="B244" s="54">
        <v>503</v>
      </c>
      <c r="C244" s="4" t="s">
        <v>493</v>
      </c>
      <c r="D244" s="4" t="s">
        <v>78</v>
      </c>
      <c r="E244" s="91" t="s">
        <v>77</v>
      </c>
      <c r="F244" s="138">
        <v>80</v>
      </c>
      <c r="G244" s="138">
        <v>80</v>
      </c>
    </row>
    <row r="245" spans="1:7" ht="39" x14ac:dyDescent="0.35">
      <c r="A245" s="69">
        <v>235</v>
      </c>
      <c r="B245" s="53">
        <v>503</v>
      </c>
      <c r="C245" s="2" t="s">
        <v>351</v>
      </c>
      <c r="D245" s="2"/>
      <c r="E245" s="92" t="s">
        <v>669</v>
      </c>
      <c r="F245" s="137">
        <f>F246+F250+F252+F254+F256</f>
        <v>36680.5</v>
      </c>
      <c r="G245" s="137">
        <f>G246+G250+G252+G254+G256</f>
        <v>39300</v>
      </c>
    </row>
    <row r="246" spans="1:7" ht="26" x14ac:dyDescent="0.35">
      <c r="A246" s="69">
        <v>236</v>
      </c>
      <c r="B246" s="53">
        <v>503</v>
      </c>
      <c r="C246" s="31" t="s">
        <v>352</v>
      </c>
      <c r="D246" s="2"/>
      <c r="E246" s="85" t="s">
        <v>439</v>
      </c>
      <c r="F246" s="137">
        <f>F247+F248+F249</f>
        <v>5427.5</v>
      </c>
      <c r="G246" s="137">
        <f>G247+G248+G249</f>
        <v>6100</v>
      </c>
    </row>
    <row r="247" spans="1:7" ht="26" x14ac:dyDescent="0.35">
      <c r="A247" s="69">
        <v>237</v>
      </c>
      <c r="B247" s="54">
        <v>503</v>
      </c>
      <c r="C247" s="51" t="s">
        <v>352</v>
      </c>
      <c r="D247" s="4" t="s">
        <v>78</v>
      </c>
      <c r="E247" s="91" t="s">
        <v>77</v>
      </c>
      <c r="F247" s="138">
        <v>2484.5</v>
      </c>
      <c r="G247" s="138">
        <v>2600</v>
      </c>
    </row>
    <row r="248" spans="1:7" ht="15.5" x14ac:dyDescent="0.35">
      <c r="A248" s="69">
        <v>238</v>
      </c>
      <c r="B248" s="54">
        <v>503</v>
      </c>
      <c r="C248" s="51" t="s">
        <v>352</v>
      </c>
      <c r="D248" s="4" t="s">
        <v>85</v>
      </c>
      <c r="E248" s="91" t="s">
        <v>86</v>
      </c>
      <c r="F248" s="138">
        <v>2123</v>
      </c>
      <c r="G248" s="138">
        <v>2500</v>
      </c>
    </row>
    <row r="249" spans="1:7" ht="15.5" x14ac:dyDescent="0.35">
      <c r="A249" s="69">
        <v>239</v>
      </c>
      <c r="B249" s="54">
        <v>503</v>
      </c>
      <c r="C249" s="51" t="s">
        <v>352</v>
      </c>
      <c r="D249" s="4" t="s">
        <v>90</v>
      </c>
      <c r="E249" s="91" t="s">
        <v>91</v>
      </c>
      <c r="F249" s="138">
        <f>820</f>
        <v>820</v>
      </c>
      <c r="G249" s="138">
        <v>1000</v>
      </c>
    </row>
    <row r="250" spans="1:7" ht="39" x14ac:dyDescent="0.35">
      <c r="A250" s="69">
        <v>240</v>
      </c>
      <c r="B250" s="53">
        <v>503</v>
      </c>
      <c r="C250" s="2" t="s">
        <v>467</v>
      </c>
      <c r="D250" s="2"/>
      <c r="E250" s="85" t="s">
        <v>476</v>
      </c>
      <c r="F250" s="137">
        <f>F251</f>
        <v>4595.8</v>
      </c>
      <c r="G250" s="137">
        <f>G251</f>
        <v>4700</v>
      </c>
    </row>
    <row r="251" spans="1:7" ht="26" x14ac:dyDescent="0.35">
      <c r="A251" s="69">
        <v>241</v>
      </c>
      <c r="B251" s="54">
        <v>503</v>
      </c>
      <c r="C251" s="4" t="s">
        <v>467</v>
      </c>
      <c r="D251" s="4" t="s">
        <v>78</v>
      </c>
      <c r="E251" s="91" t="s">
        <v>77</v>
      </c>
      <c r="F251" s="138">
        <v>4595.8</v>
      </c>
      <c r="G251" s="138">
        <v>4700</v>
      </c>
    </row>
    <row r="252" spans="1:7" ht="39" x14ac:dyDescent="0.35">
      <c r="A252" s="69">
        <v>242</v>
      </c>
      <c r="B252" s="53">
        <v>503</v>
      </c>
      <c r="C252" s="2" t="s">
        <v>468</v>
      </c>
      <c r="D252" s="2"/>
      <c r="E252" s="85" t="s">
        <v>469</v>
      </c>
      <c r="F252" s="137">
        <f>F253</f>
        <v>20380.099999999999</v>
      </c>
      <c r="G252" s="137">
        <f>G253</f>
        <v>21800</v>
      </c>
    </row>
    <row r="253" spans="1:7" ht="26" x14ac:dyDescent="0.35">
      <c r="A253" s="69">
        <v>243</v>
      </c>
      <c r="B253" s="54">
        <v>503</v>
      </c>
      <c r="C253" s="4" t="s">
        <v>468</v>
      </c>
      <c r="D253" s="4">
        <v>240</v>
      </c>
      <c r="E253" s="91" t="s">
        <v>77</v>
      </c>
      <c r="F253" s="138">
        <v>20380.099999999999</v>
      </c>
      <c r="G253" s="138">
        <v>21800</v>
      </c>
    </row>
    <row r="254" spans="1:7" ht="26" x14ac:dyDescent="0.35">
      <c r="A254" s="69">
        <v>244</v>
      </c>
      <c r="B254" s="53">
        <v>503</v>
      </c>
      <c r="C254" s="2" t="s">
        <v>471</v>
      </c>
      <c r="D254" s="2"/>
      <c r="E254" s="85" t="s">
        <v>470</v>
      </c>
      <c r="F254" s="137">
        <f>F255</f>
        <v>2060.6999999999998</v>
      </c>
      <c r="G254" s="137">
        <f>G255</f>
        <v>2200</v>
      </c>
    </row>
    <row r="255" spans="1:7" ht="26" x14ac:dyDescent="0.35">
      <c r="A255" s="69">
        <v>245</v>
      </c>
      <c r="B255" s="54">
        <v>503</v>
      </c>
      <c r="C255" s="4" t="s">
        <v>471</v>
      </c>
      <c r="D255" s="4">
        <v>240</v>
      </c>
      <c r="E255" s="91" t="s">
        <v>77</v>
      </c>
      <c r="F255" s="138">
        <v>2060.6999999999998</v>
      </c>
      <c r="G255" s="138">
        <v>2200</v>
      </c>
    </row>
    <row r="256" spans="1:7" ht="39" x14ac:dyDescent="0.35">
      <c r="A256" s="69">
        <v>246</v>
      </c>
      <c r="B256" s="53">
        <v>503</v>
      </c>
      <c r="C256" s="2" t="s">
        <v>472</v>
      </c>
      <c r="D256" s="2"/>
      <c r="E256" s="85" t="s">
        <v>545</v>
      </c>
      <c r="F256" s="137">
        <f>F257</f>
        <v>4216.3999999999996</v>
      </c>
      <c r="G256" s="137">
        <f>G257</f>
        <v>4500</v>
      </c>
    </row>
    <row r="257" spans="1:7" ht="26" x14ac:dyDescent="0.35">
      <c r="A257" s="69">
        <v>247</v>
      </c>
      <c r="B257" s="54">
        <v>503</v>
      </c>
      <c r="C257" s="4" t="s">
        <v>472</v>
      </c>
      <c r="D257" s="4">
        <v>240</v>
      </c>
      <c r="E257" s="91" t="s">
        <v>77</v>
      </c>
      <c r="F257" s="138">
        <v>4216.3999999999996</v>
      </c>
      <c r="G257" s="138">
        <v>4500</v>
      </c>
    </row>
    <row r="258" spans="1:7" ht="15.5" x14ac:dyDescent="0.35">
      <c r="A258" s="69">
        <v>248</v>
      </c>
      <c r="B258" s="53">
        <v>503</v>
      </c>
      <c r="C258" s="2" t="s">
        <v>189</v>
      </c>
      <c r="D258" s="2"/>
      <c r="E258" s="85" t="s">
        <v>156</v>
      </c>
      <c r="F258" s="137">
        <f>F261+F259</f>
        <v>1500</v>
      </c>
      <c r="G258" s="137">
        <f>G261+G259</f>
        <v>1600</v>
      </c>
    </row>
    <row r="259" spans="1:7" ht="26" x14ac:dyDescent="0.35">
      <c r="A259" s="69">
        <v>249</v>
      </c>
      <c r="B259" s="87">
        <v>503</v>
      </c>
      <c r="C259" s="10" t="s">
        <v>391</v>
      </c>
      <c r="D259" s="4"/>
      <c r="E259" s="85" t="s">
        <v>392</v>
      </c>
      <c r="F259" s="137">
        <f>F260</f>
        <v>1000</v>
      </c>
      <c r="G259" s="137">
        <f>G260</f>
        <v>1000</v>
      </c>
    </row>
    <row r="260" spans="1:7" ht="15.5" x14ac:dyDescent="0.35">
      <c r="A260" s="69">
        <v>250</v>
      </c>
      <c r="B260" s="88">
        <v>503</v>
      </c>
      <c r="C260" s="12" t="s">
        <v>391</v>
      </c>
      <c r="D260" s="4" t="s">
        <v>51</v>
      </c>
      <c r="E260" s="91" t="s">
        <v>52</v>
      </c>
      <c r="F260" s="138">
        <v>1000</v>
      </c>
      <c r="G260" s="138">
        <v>1000</v>
      </c>
    </row>
    <row r="261" spans="1:7" ht="39" x14ac:dyDescent="0.35">
      <c r="A261" s="69">
        <v>251</v>
      </c>
      <c r="B261" s="53">
        <v>503</v>
      </c>
      <c r="C261" s="31" t="s">
        <v>340</v>
      </c>
      <c r="D261" s="2"/>
      <c r="E261" s="92" t="s">
        <v>604</v>
      </c>
      <c r="F261" s="137">
        <f>F262</f>
        <v>500</v>
      </c>
      <c r="G261" s="137">
        <f>G262</f>
        <v>600</v>
      </c>
    </row>
    <row r="262" spans="1:7" ht="26" x14ac:dyDescent="0.35">
      <c r="A262" s="69">
        <v>252</v>
      </c>
      <c r="B262" s="54">
        <v>503</v>
      </c>
      <c r="C262" s="51" t="s">
        <v>340</v>
      </c>
      <c r="D262" s="4">
        <v>240</v>
      </c>
      <c r="E262" s="91" t="s">
        <v>77</v>
      </c>
      <c r="F262" s="138">
        <v>500</v>
      </c>
      <c r="G262" s="138">
        <v>600</v>
      </c>
    </row>
    <row r="263" spans="1:7" ht="15.5" x14ac:dyDescent="0.35">
      <c r="A263" s="69">
        <v>253</v>
      </c>
      <c r="B263" s="53">
        <v>505</v>
      </c>
      <c r="C263" s="2"/>
      <c r="D263" s="2"/>
      <c r="E263" s="85" t="s">
        <v>17</v>
      </c>
      <c r="F263" s="137">
        <f>F264+F273</f>
        <v>16799.099999999999</v>
      </c>
      <c r="G263" s="137">
        <f>G264+G273</f>
        <v>16981.099999999999</v>
      </c>
    </row>
    <row r="264" spans="1:7" ht="39" x14ac:dyDescent="0.35">
      <c r="A264" s="69">
        <v>254</v>
      </c>
      <c r="B264" s="53">
        <v>505</v>
      </c>
      <c r="C264" s="2" t="s">
        <v>201</v>
      </c>
      <c r="D264" s="2"/>
      <c r="E264" s="85" t="s">
        <v>618</v>
      </c>
      <c r="F264" s="137">
        <f>F269+F265</f>
        <v>16716.099999999999</v>
      </c>
      <c r="G264" s="137">
        <f>G269+G265</f>
        <v>16898.099999999999</v>
      </c>
    </row>
    <row r="265" spans="1:7" ht="39" x14ac:dyDescent="0.35">
      <c r="A265" s="69">
        <v>255</v>
      </c>
      <c r="B265" s="53">
        <v>505</v>
      </c>
      <c r="C265" s="2" t="s">
        <v>200</v>
      </c>
      <c r="D265" s="2"/>
      <c r="E265" s="85" t="s">
        <v>318</v>
      </c>
      <c r="F265" s="137">
        <f>F266</f>
        <v>476.8</v>
      </c>
      <c r="G265" s="137">
        <f>G266</f>
        <v>476.8</v>
      </c>
    </row>
    <row r="266" spans="1:7" ht="52" x14ac:dyDescent="0.35">
      <c r="A266" s="69">
        <v>256</v>
      </c>
      <c r="B266" s="53">
        <v>505</v>
      </c>
      <c r="C266" s="2" t="s">
        <v>199</v>
      </c>
      <c r="D266" s="2"/>
      <c r="E266" s="85" t="s">
        <v>198</v>
      </c>
      <c r="F266" s="137">
        <f>F267+F268</f>
        <v>476.8</v>
      </c>
      <c r="G266" s="137">
        <f>G267+G268</f>
        <v>476.8</v>
      </c>
    </row>
    <row r="267" spans="1:7" ht="15.5" x14ac:dyDescent="0.35">
      <c r="A267" s="69">
        <v>257</v>
      </c>
      <c r="B267" s="54">
        <v>505</v>
      </c>
      <c r="C267" s="4" t="s">
        <v>199</v>
      </c>
      <c r="D267" s="4" t="s">
        <v>44</v>
      </c>
      <c r="E267" s="91" t="s">
        <v>45</v>
      </c>
      <c r="F267" s="139">
        <v>375.6</v>
      </c>
      <c r="G267" s="139">
        <v>375.6</v>
      </c>
    </row>
    <row r="268" spans="1:7" ht="26" x14ac:dyDescent="0.35">
      <c r="A268" s="69">
        <v>258</v>
      </c>
      <c r="B268" s="54">
        <v>505</v>
      </c>
      <c r="C268" s="4" t="s">
        <v>199</v>
      </c>
      <c r="D268" s="4">
        <v>240</v>
      </c>
      <c r="E268" s="91" t="s">
        <v>77</v>
      </c>
      <c r="F268" s="139">
        <v>101.2</v>
      </c>
      <c r="G268" s="139">
        <v>101.2</v>
      </c>
    </row>
    <row r="269" spans="1:7" ht="52" x14ac:dyDescent="0.35">
      <c r="A269" s="69">
        <v>259</v>
      </c>
      <c r="B269" s="53">
        <v>505</v>
      </c>
      <c r="C269" s="2" t="s">
        <v>482</v>
      </c>
      <c r="D269" s="2"/>
      <c r="E269" s="85" t="s">
        <v>620</v>
      </c>
      <c r="F269" s="137">
        <f>F270</f>
        <v>16239.3</v>
      </c>
      <c r="G269" s="137">
        <f>G270</f>
        <v>16421.3</v>
      </c>
    </row>
    <row r="270" spans="1:7" ht="26" x14ac:dyDescent="0.35">
      <c r="A270" s="69">
        <v>260</v>
      </c>
      <c r="B270" s="53">
        <v>505</v>
      </c>
      <c r="C270" s="2" t="s">
        <v>585</v>
      </c>
      <c r="D270" s="2"/>
      <c r="E270" s="85" t="s">
        <v>115</v>
      </c>
      <c r="F270" s="137">
        <f>F271+F272</f>
        <v>16239.3</v>
      </c>
      <c r="G270" s="137">
        <f>G271+G272</f>
        <v>16421.3</v>
      </c>
    </row>
    <row r="271" spans="1:7" ht="15.5" x14ac:dyDescent="0.35">
      <c r="A271" s="69">
        <v>261</v>
      </c>
      <c r="B271" s="54">
        <v>505</v>
      </c>
      <c r="C271" s="4" t="s">
        <v>585</v>
      </c>
      <c r="D271" s="4" t="s">
        <v>44</v>
      </c>
      <c r="E271" s="91" t="s">
        <v>45</v>
      </c>
      <c r="F271" s="138">
        <v>16118</v>
      </c>
      <c r="G271" s="138">
        <v>16300</v>
      </c>
    </row>
    <row r="272" spans="1:7" ht="26" x14ac:dyDescent="0.35">
      <c r="A272" s="69">
        <v>262</v>
      </c>
      <c r="B272" s="54">
        <v>505</v>
      </c>
      <c r="C272" s="4" t="s">
        <v>585</v>
      </c>
      <c r="D272" s="4">
        <v>240</v>
      </c>
      <c r="E272" s="91" t="s">
        <v>77</v>
      </c>
      <c r="F272" s="138">
        <v>121.3</v>
      </c>
      <c r="G272" s="138">
        <v>121.3</v>
      </c>
    </row>
    <row r="273" spans="1:7" ht="15.5" x14ac:dyDescent="0.35">
      <c r="A273" s="69">
        <v>263</v>
      </c>
      <c r="B273" s="99">
        <v>505</v>
      </c>
      <c r="C273" s="95" t="s">
        <v>189</v>
      </c>
      <c r="D273" s="95"/>
      <c r="E273" s="101" t="s">
        <v>156</v>
      </c>
      <c r="F273" s="137">
        <f>F274</f>
        <v>83</v>
      </c>
      <c r="G273" s="137">
        <f>G274</f>
        <v>83</v>
      </c>
    </row>
    <row r="274" spans="1:7" ht="26" x14ac:dyDescent="0.35">
      <c r="A274" s="69">
        <v>264</v>
      </c>
      <c r="B274" s="99">
        <v>505</v>
      </c>
      <c r="C274" s="97" t="s">
        <v>445</v>
      </c>
      <c r="D274" s="95"/>
      <c r="E274" s="101" t="s">
        <v>446</v>
      </c>
      <c r="F274" s="137">
        <f>F275</f>
        <v>83</v>
      </c>
      <c r="G274" s="137">
        <f>G275</f>
        <v>83</v>
      </c>
    </row>
    <row r="275" spans="1:7" ht="26" x14ac:dyDescent="0.35">
      <c r="A275" s="69">
        <v>265</v>
      </c>
      <c r="B275" s="100">
        <v>505</v>
      </c>
      <c r="C275" s="98" t="s">
        <v>445</v>
      </c>
      <c r="D275" s="96">
        <v>240</v>
      </c>
      <c r="E275" s="102" t="s">
        <v>77</v>
      </c>
      <c r="F275" s="138">
        <v>83</v>
      </c>
      <c r="G275" s="138">
        <v>83</v>
      </c>
    </row>
    <row r="276" spans="1:7" ht="15.5" x14ac:dyDescent="0.35">
      <c r="A276" s="69">
        <v>266</v>
      </c>
      <c r="B276" s="53">
        <v>600</v>
      </c>
      <c r="C276" s="2"/>
      <c r="D276" s="2"/>
      <c r="E276" s="90" t="s">
        <v>18</v>
      </c>
      <c r="F276" s="137">
        <f>F277+F282</f>
        <v>1838</v>
      </c>
      <c r="G276" s="137">
        <f>G277+G282</f>
        <v>2340</v>
      </c>
    </row>
    <row r="277" spans="1:7" ht="26" x14ac:dyDescent="0.35">
      <c r="A277" s="69">
        <v>267</v>
      </c>
      <c r="B277" s="53">
        <v>603</v>
      </c>
      <c r="C277" s="2"/>
      <c r="D277" s="2"/>
      <c r="E277" s="85" t="s">
        <v>75</v>
      </c>
      <c r="F277" s="137">
        <f t="shared" ref="F277:G280" si="7">F278</f>
        <v>1550</v>
      </c>
      <c r="G277" s="137">
        <f t="shared" si="7"/>
        <v>2000</v>
      </c>
    </row>
    <row r="278" spans="1:7" ht="39" x14ac:dyDescent="0.35">
      <c r="A278" s="69">
        <v>268</v>
      </c>
      <c r="B278" s="53">
        <v>603</v>
      </c>
      <c r="C278" s="31" t="s">
        <v>232</v>
      </c>
      <c r="D278" s="2"/>
      <c r="E278" s="92" t="s">
        <v>637</v>
      </c>
      <c r="F278" s="137">
        <f t="shared" si="7"/>
        <v>1550</v>
      </c>
      <c r="G278" s="137">
        <f t="shared" si="7"/>
        <v>2000</v>
      </c>
    </row>
    <row r="279" spans="1:7" ht="26" x14ac:dyDescent="0.35">
      <c r="A279" s="69">
        <v>269</v>
      </c>
      <c r="B279" s="1">
        <v>603</v>
      </c>
      <c r="C279" s="2" t="s">
        <v>430</v>
      </c>
      <c r="D279" s="2"/>
      <c r="E279" s="92" t="s">
        <v>431</v>
      </c>
      <c r="F279" s="137">
        <f t="shared" si="7"/>
        <v>1550</v>
      </c>
      <c r="G279" s="137">
        <f t="shared" si="7"/>
        <v>2000</v>
      </c>
    </row>
    <row r="280" spans="1:7" ht="15.5" x14ac:dyDescent="0.35">
      <c r="A280" s="69">
        <v>270</v>
      </c>
      <c r="B280" s="53">
        <v>603</v>
      </c>
      <c r="C280" s="31" t="s">
        <v>388</v>
      </c>
      <c r="D280" s="2"/>
      <c r="E280" s="85" t="s">
        <v>116</v>
      </c>
      <c r="F280" s="137">
        <f t="shared" si="7"/>
        <v>1550</v>
      </c>
      <c r="G280" s="137">
        <f t="shared" si="7"/>
        <v>2000</v>
      </c>
    </row>
    <row r="281" spans="1:7" ht="26" x14ac:dyDescent="0.35">
      <c r="A281" s="69">
        <v>271</v>
      </c>
      <c r="B281" s="54">
        <v>603</v>
      </c>
      <c r="C281" s="51" t="s">
        <v>388</v>
      </c>
      <c r="D281" s="4" t="s">
        <v>78</v>
      </c>
      <c r="E281" s="102" t="s">
        <v>77</v>
      </c>
      <c r="F281" s="138">
        <v>1550</v>
      </c>
      <c r="G281" s="138">
        <v>2000</v>
      </c>
    </row>
    <row r="282" spans="1:7" ht="15.5" x14ac:dyDescent="0.35">
      <c r="A282" s="69">
        <v>272</v>
      </c>
      <c r="B282" s="53">
        <v>605</v>
      </c>
      <c r="C282" s="51"/>
      <c r="D282" s="4"/>
      <c r="E282" s="85" t="s">
        <v>443</v>
      </c>
      <c r="F282" s="137">
        <f>F283</f>
        <v>288</v>
      </c>
      <c r="G282" s="137">
        <f>G283</f>
        <v>340</v>
      </c>
    </row>
    <row r="283" spans="1:7" ht="39" x14ac:dyDescent="0.35">
      <c r="A283" s="69">
        <v>273</v>
      </c>
      <c r="B283" s="53">
        <v>605</v>
      </c>
      <c r="C283" s="31" t="s">
        <v>232</v>
      </c>
      <c r="D283" s="2"/>
      <c r="E283" s="92" t="s">
        <v>637</v>
      </c>
      <c r="F283" s="137">
        <f>F284</f>
        <v>288</v>
      </c>
      <c r="G283" s="137">
        <f>G284</f>
        <v>340</v>
      </c>
    </row>
    <row r="284" spans="1:7" ht="26" x14ac:dyDescent="0.35">
      <c r="A284" s="69">
        <v>274</v>
      </c>
      <c r="B284" s="1">
        <v>605</v>
      </c>
      <c r="C284" s="2" t="s">
        <v>430</v>
      </c>
      <c r="D284" s="2"/>
      <c r="E284" s="92" t="s">
        <v>431</v>
      </c>
      <c r="F284" s="137">
        <f>F285+F287+F289+F291</f>
        <v>288</v>
      </c>
      <c r="G284" s="137">
        <f>G285+G287+G289+G291</f>
        <v>340</v>
      </c>
    </row>
    <row r="285" spans="1:7" ht="26" x14ac:dyDescent="0.35">
      <c r="A285" s="69">
        <v>275</v>
      </c>
      <c r="B285" s="53">
        <v>605</v>
      </c>
      <c r="C285" s="31" t="s">
        <v>381</v>
      </c>
      <c r="D285" s="2"/>
      <c r="E285" s="85" t="s">
        <v>382</v>
      </c>
      <c r="F285" s="137">
        <f>F286</f>
        <v>158</v>
      </c>
      <c r="G285" s="137">
        <f>G286</f>
        <v>200</v>
      </c>
    </row>
    <row r="286" spans="1:7" ht="26" x14ac:dyDescent="0.35">
      <c r="A286" s="69">
        <v>276</v>
      </c>
      <c r="B286" s="54">
        <v>605</v>
      </c>
      <c r="C286" s="51" t="s">
        <v>381</v>
      </c>
      <c r="D286" s="4" t="s">
        <v>78</v>
      </c>
      <c r="E286" s="91" t="s">
        <v>77</v>
      </c>
      <c r="F286" s="138">
        <v>158</v>
      </c>
      <c r="G286" s="138">
        <v>200</v>
      </c>
    </row>
    <row r="287" spans="1:7" ht="15.5" x14ac:dyDescent="0.35">
      <c r="A287" s="69">
        <v>277</v>
      </c>
      <c r="B287" s="53">
        <v>605</v>
      </c>
      <c r="C287" s="31" t="s">
        <v>434</v>
      </c>
      <c r="D287" s="4"/>
      <c r="E287" s="85" t="s">
        <v>384</v>
      </c>
      <c r="F287" s="137">
        <f>F288</f>
        <v>30</v>
      </c>
      <c r="G287" s="137">
        <f>G288</f>
        <v>40</v>
      </c>
    </row>
    <row r="288" spans="1:7" ht="26" x14ac:dyDescent="0.35">
      <c r="A288" s="69">
        <v>278</v>
      </c>
      <c r="B288" s="54">
        <v>605</v>
      </c>
      <c r="C288" s="51" t="s">
        <v>434</v>
      </c>
      <c r="D288" s="4" t="s">
        <v>78</v>
      </c>
      <c r="E288" s="91" t="s">
        <v>77</v>
      </c>
      <c r="F288" s="138">
        <v>30</v>
      </c>
      <c r="G288" s="138">
        <v>40</v>
      </c>
    </row>
    <row r="289" spans="1:7" ht="15.5" x14ac:dyDescent="0.35">
      <c r="A289" s="69">
        <v>279</v>
      </c>
      <c r="B289" s="53">
        <v>605</v>
      </c>
      <c r="C289" s="31" t="s">
        <v>383</v>
      </c>
      <c r="D289" s="4"/>
      <c r="E289" s="85" t="s">
        <v>386</v>
      </c>
      <c r="F289" s="137">
        <f>F290</f>
        <v>70</v>
      </c>
      <c r="G289" s="137">
        <f>G290</f>
        <v>70</v>
      </c>
    </row>
    <row r="290" spans="1:7" ht="26" x14ac:dyDescent="0.35">
      <c r="A290" s="69">
        <v>280</v>
      </c>
      <c r="B290" s="54">
        <v>605</v>
      </c>
      <c r="C290" s="51" t="s">
        <v>383</v>
      </c>
      <c r="D290" s="4" t="s">
        <v>78</v>
      </c>
      <c r="E290" s="91" t="s">
        <v>77</v>
      </c>
      <c r="F290" s="138">
        <v>70</v>
      </c>
      <c r="G290" s="138">
        <v>70</v>
      </c>
    </row>
    <row r="291" spans="1:7" ht="15.5" x14ac:dyDescent="0.35">
      <c r="A291" s="69">
        <v>281</v>
      </c>
      <c r="B291" s="53">
        <v>605</v>
      </c>
      <c r="C291" s="31" t="s">
        <v>385</v>
      </c>
      <c r="D291" s="2"/>
      <c r="E291" s="85" t="s">
        <v>353</v>
      </c>
      <c r="F291" s="137">
        <f>F292</f>
        <v>30</v>
      </c>
      <c r="G291" s="137">
        <f>G292</f>
        <v>30</v>
      </c>
    </row>
    <row r="292" spans="1:7" ht="26" x14ac:dyDescent="0.35">
      <c r="A292" s="69">
        <v>282</v>
      </c>
      <c r="B292" s="54">
        <v>605</v>
      </c>
      <c r="C292" s="51" t="s">
        <v>385</v>
      </c>
      <c r="D292" s="51">
        <v>240</v>
      </c>
      <c r="E292" s="91" t="s">
        <v>77</v>
      </c>
      <c r="F292" s="138">
        <v>30</v>
      </c>
      <c r="G292" s="138">
        <v>30</v>
      </c>
    </row>
    <row r="293" spans="1:7" ht="15.5" x14ac:dyDescent="0.35">
      <c r="A293" s="69">
        <v>283</v>
      </c>
      <c r="B293" s="53">
        <v>700</v>
      </c>
      <c r="C293" s="2"/>
      <c r="D293" s="2"/>
      <c r="E293" s="90" t="s">
        <v>19</v>
      </c>
      <c r="F293" s="137">
        <f>F294+F324+F358+F370+F347</f>
        <v>1155623.8</v>
      </c>
      <c r="G293" s="137">
        <f>G294+G324+G358+G370+G347</f>
        <v>1212764.3</v>
      </c>
    </row>
    <row r="294" spans="1:7" ht="15.5" x14ac:dyDescent="0.35">
      <c r="A294" s="69">
        <v>284</v>
      </c>
      <c r="B294" s="53">
        <v>701</v>
      </c>
      <c r="C294" s="2"/>
      <c r="D294" s="2"/>
      <c r="E294" s="85" t="s">
        <v>20</v>
      </c>
      <c r="F294" s="137">
        <f>F295+F321</f>
        <v>377613</v>
      </c>
      <c r="G294" s="137">
        <f>G295+G321</f>
        <v>391073</v>
      </c>
    </row>
    <row r="295" spans="1:7" ht="39" x14ac:dyDescent="0.35">
      <c r="A295" s="69">
        <v>285</v>
      </c>
      <c r="B295" s="53">
        <v>701</v>
      </c>
      <c r="C295" s="2" t="s">
        <v>279</v>
      </c>
      <c r="D295" s="2"/>
      <c r="E295" s="92" t="s">
        <v>633</v>
      </c>
      <c r="F295" s="137">
        <f>F296+F307+F318</f>
        <v>354613</v>
      </c>
      <c r="G295" s="137">
        <f>G296+G307+G318</f>
        <v>366073</v>
      </c>
    </row>
    <row r="296" spans="1:7" ht="26" x14ac:dyDescent="0.35">
      <c r="A296" s="69">
        <v>286</v>
      </c>
      <c r="B296" s="53">
        <v>701</v>
      </c>
      <c r="C296" s="2" t="s">
        <v>280</v>
      </c>
      <c r="D296" s="2"/>
      <c r="E296" s="92" t="s">
        <v>119</v>
      </c>
      <c r="F296" s="137">
        <f>F297+F303+F305+F299+F301</f>
        <v>271941</v>
      </c>
      <c r="G296" s="137">
        <f>G297+G303+G305+G299+G301</f>
        <v>282241</v>
      </c>
    </row>
    <row r="297" spans="1:7" ht="39" x14ac:dyDescent="0.35">
      <c r="A297" s="69">
        <v>287</v>
      </c>
      <c r="B297" s="53">
        <v>701</v>
      </c>
      <c r="C297" s="2" t="s">
        <v>281</v>
      </c>
      <c r="D297" s="2"/>
      <c r="E297" s="85" t="s">
        <v>120</v>
      </c>
      <c r="F297" s="137">
        <f>F298</f>
        <v>110780</v>
      </c>
      <c r="G297" s="137">
        <f>G298</f>
        <v>110785</v>
      </c>
    </row>
    <row r="298" spans="1:7" ht="15.5" x14ac:dyDescent="0.35">
      <c r="A298" s="69">
        <v>288</v>
      </c>
      <c r="B298" s="54">
        <v>701</v>
      </c>
      <c r="C298" s="4" t="s">
        <v>281</v>
      </c>
      <c r="D298" s="4" t="s">
        <v>90</v>
      </c>
      <c r="E298" s="91" t="s">
        <v>91</v>
      </c>
      <c r="F298" s="138">
        <v>110780</v>
      </c>
      <c r="G298" s="138">
        <v>110785</v>
      </c>
    </row>
    <row r="299" spans="1:7" ht="15.5" x14ac:dyDescent="0.35">
      <c r="A299" s="69">
        <v>289</v>
      </c>
      <c r="B299" s="53">
        <v>701</v>
      </c>
      <c r="C299" s="2" t="s">
        <v>282</v>
      </c>
      <c r="D299" s="2"/>
      <c r="E299" s="85" t="s">
        <v>121</v>
      </c>
      <c r="F299" s="137">
        <f>F300</f>
        <v>4400</v>
      </c>
      <c r="G299" s="137">
        <f>G300</f>
        <v>4400</v>
      </c>
    </row>
    <row r="300" spans="1:7" ht="15.5" x14ac:dyDescent="0.35">
      <c r="A300" s="69">
        <v>290</v>
      </c>
      <c r="B300" s="54">
        <v>701</v>
      </c>
      <c r="C300" s="4" t="s">
        <v>282</v>
      </c>
      <c r="D300" s="4" t="s">
        <v>90</v>
      </c>
      <c r="E300" s="91" t="s">
        <v>91</v>
      </c>
      <c r="F300" s="138">
        <v>4400</v>
      </c>
      <c r="G300" s="138">
        <v>4400</v>
      </c>
    </row>
    <row r="301" spans="1:7" ht="15.5" x14ac:dyDescent="0.35">
      <c r="A301" s="69">
        <v>291</v>
      </c>
      <c r="B301" s="53">
        <v>701</v>
      </c>
      <c r="C301" s="2" t="s">
        <v>586</v>
      </c>
      <c r="D301" s="2"/>
      <c r="E301" s="5" t="s">
        <v>587</v>
      </c>
      <c r="F301" s="137">
        <f>F302</f>
        <v>1300</v>
      </c>
      <c r="G301" s="137">
        <f>G302</f>
        <v>1300</v>
      </c>
    </row>
    <row r="302" spans="1:7" ht="15.5" x14ac:dyDescent="0.35">
      <c r="A302" s="69">
        <v>292</v>
      </c>
      <c r="B302" s="54">
        <v>701</v>
      </c>
      <c r="C302" s="4" t="s">
        <v>586</v>
      </c>
      <c r="D302" s="4" t="s">
        <v>90</v>
      </c>
      <c r="E302" s="91" t="s">
        <v>91</v>
      </c>
      <c r="F302" s="138">
        <v>1300</v>
      </c>
      <c r="G302" s="138">
        <v>1300</v>
      </c>
    </row>
    <row r="303" spans="1:7" ht="65" x14ac:dyDescent="0.35">
      <c r="A303" s="69">
        <v>293</v>
      </c>
      <c r="B303" s="53">
        <v>701</v>
      </c>
      <c r="C303" s="2" t="s">
        <v>202</v>
      </c>
      <c r="D303" s="2"/>
      <c r="E303" s="85" t="s">
        <v>95</v>
      </c>
      <c r="F303" s="137">
        <f>F304</f>
        <v>154101</v>
      </c>
      <c r="G303" s="137">
        <f>G304</f>
        <v>164342</v>
      </c>
    </row>
    <row r="304" spans="1:7" ht="15.5" x14ac:dyDescent="0.35">
      <c r="A304" s="69">
        <v>294</v>
      </c>
      <c r="B304" s="54">
        <v>701</v>
      </c>
      <c r="C304" s="4" t="s">
        <v>202</v>
      </c>
      <c r="D304" s="4" t="s">
        <v>90</v>
      </c>
      <c r="E304" s="91" t="s">
        <v>91</v>
      </c>
      <c r="F304" s="139">
        <v>154101</v>
      </c>
      <c r="G304" s="139">
        <v>164342</v>
      </c>
    </row>
    <row r="305" spans="1:7" ht="65" x14ac:dyDescent="0.35">
      <c r="A305" s="69">
        <v>295</v>
      </c>
      <c r="B305" s="53">
        <v>701</v>
      </c>
      <c r="C305" s="2" t="s">
        <v>203</v>
      </c>
      <c r="D305" s="2"/>
      <c r="E305" s="85" t="s">
        <v>96</v>
      </c>
      <c r="F305" s="137">
        <f>F306</f>
        <v>1360</v>
      </c>
      <c r="G305" s="137">
        <f>G306</f>
        <v>1414</v>
      </c>
    </row>
    <row r="306" spans="1:7" ht="15.5" x14ac:dyDescent="0.35">
      <c r="A306" s="69">
        <v>296</v>
      </c>
      <c r="B306" s="54">
        <v>701</v>
      </c>
      <c r="C306" s="4" t="s">
        <v>203</v>
      </c>
      <c r="D306" s="4" t="s">
        <v>90</v>
      </c>
      <c r="E306" s="91" t="s">
        <v>91</v>
      </c>
      <c r="F306" s="139">
        <v>1360</v>
      </c>
      <c r="G306" s="139">
        <v>1414</v>
      </c>
    </row>
    <row r="307" spans="1:7" ht="26" x14ac:dyDescent="0.35">
      <c r="A307" s="69">
        <v>297</v>
      </c>
      <c r="B307" s="53">
        <v>701</v>
      </c>
      <c r="C307" s="2" t="s">
        <v>285</v>
      </c>
      <c r="D307" s="2"/>
      <c r="E307" s="92" t="s">
        <v>122</v>
      </c>
      <c r="F307" s="137">
        <f>F314+F316+F308+F310+F312</f>
        <v>81672</v>
      </c>
      <c r="G307" s="137">
        <f>G314+G316+G308+G310+G312</f>
        <v>81832</v>
      </c>
    </row>
    <row r="308" spans="1:7" ht="39" x14ac:dyDescent="0.35">
      <c r="A308" s="69">
        <v>298</v>
      </c>
      <c r="B308" s="53">
        <v>701</v>
      </c>
      <c r="C308" s="2" t="s">
        <v>286</v>
      </c>
      <c r="D308" s="2"/>
      <c r="E308" s="85" t="s">
        <v>123</v>
      </c>
      <c r="F308" s="137">
        <f>F309</f>
        <v>41700</v>
      </c>
      <c r="G308" s="137">
        <f>G309</f>
        <v>41750</v>
      </c>
    </row>
    <row r="309" spans="1:7" ht="15.5" x14ac:dyDescent="0.35">
      <c r="A309" s="69">
        <v>299</v>
      </c>
      <c r="B309" s="54">
        <v>701</v>
      </c>
      <c r="C309" s="4" t="s">
        <v>286</v>
      </c>
      <c r="D309" s="4" t="s">
        <v>90</v>
      </c>
      <c r="E309" s="91" t="s">
        <v>91</v>
      </c>
      <c r="F309" s="138">
        <v>41700</v>
      </c>
      <c r="G309" s="138">
        <v>41750</v>
      </c>
    </row>
    <row r="310" spans="1:7" ht="15.5" x14ac:dyDescent="0.35">
      <c r="A310" s="69">
        <v>300</v>
      </c>
      <c r="B310" s="53">
        <v>701</v>
      </c>
      <c r="C310" s="2" t="s">
        <v>287</v>
      </c>
      <c r="D310" s="2"/>
      <c r="E310" s="85" t="s">
        <v>124</v>
      </c>
      <c r="F310" s="137">
        <f>F311</f>
        <v>2100</v>
      </c>
      <c r="G310" s="137">
        <f>G311</f>
        <v>2200</v>
      </c>
    </row>
    <row r="311" spans="1:7" ht="15.5" x14ac:dyDescent="0.35">
      <c r="A311" s="69">
        <v>301</v>
      </c>
      <c r="B311" s="54">
        <v>701</v>
      </c>
      <c r="C311" s="4" t="s">
        <v>287</v>
      </c>
      <c r="D311" s="4" t="s">
        <v>90</v>
      </c>
      <c r="E311" s="91" t="s">
        <v>91</v>
      </c>
      <c r="F311" s="138">
        <v>2100</v>
      </c>
      <c r="G311" s="138">
        <v>2200</v>
      </c>
    </row>
    <row r="312" spans="1:7" ht="15.5" x14ac:dyDescent="0.35">
      <c r="A312" s="69">
        <v>302</v>
      </c>
      <c r="B312" s="53">
        <v>701</v>
      </c>
      <c r="C312" s="2" t="s">
        <v>288</v>
      </c>
      <c r="D312" s="2"/>
      <c r="E312" s="5" t="s">
        <v>550</v>
      </c>
      <c r="F312" s="137">
        <f>F313</f>
        <v>710</v>
      </c>
      <c r="G312" s="137">
        <f>G313</f>
        <v>720</v>
      </c>
    </row>
    <row r="313" spans="1:7" ht="15.5" x14ac:dyDescent="0.35">
      <c r="A313" s="69">
        <v>303</v>
      </c>
      <c r="B313" s="54">
        <v>701</v>
      </c>
      <c r="C313" s="4" t="s">
        <v>288</v>
      </c>
      <c r="D313" s="4" t="s">
        <v>90</v>
      </c>
      <c r="E313" s="91" t="s">
        <v>91</v>
      </c>
      <c r="F313" s="138">
        <v>710</v>
      </c>
      <c r="G313" s="138">
        <v>720</v>
      </c>
    </row>
    <row r="314" spans="1:7" ht="92.5" customHeight="1" x14ac:dyDescent="0.35">
      <c r="A314" s="69">
        <v>304</v>
      </c>
      <c r="B314" s="53">
        <v>701</v>
      </c>
      <c r="C314" s="31" t="s">
        <v>204</v>
      </c>
      <c r="D314" s="2"/>
      <c r="E314" s="85" t="s">
        <v>97</v>
      </c>
      <c r="F314" s="137">
        <f>F315</f>
        <v>36730</v>
      </c>
      <c r="G314" s="137">
        <f>G315</f>
        <v>36730</v>
      </c>
    </row>
    <row r="315" spans="1:7" ht="15.5" x14ac:dyDescent="0.35">
      <c r="A315" s="69">
        <v>305</v>
      </c>
      <c r="B315" s="54">
        <v>701</v>
      </c>
      <c r="C315" s="4" t="s">
        <v>204</v>
      </c>
      <c r="D315" s="4" t="s">
        <v>90</v>
      </c>
      <c r="E315" s="91" t="s">
        <v>91</v>
      </c>
      <c r="F315" s="139">
        <v>36730</v>
      </c>
      <c r="G315" s="139">
        <v>36730</v>
      </c>
    </row>
    <row r="316" spans="1:7" ht="104" x14ac:dyDescent="0.35">
      <c r="A316" s="69">
        <v>306</v>
      </c>
      <c r="B316" s="53">
        <v>701</v>
      </c>
      <c r="C316" s="2" t="s">
        <v>205</v>
      </c>
      <c r="D316" s="2"/>
      <c r="E316" s="85" t="s">
        <v>98</v>
      </c>
      <c r="F316" s="137">
        <f>F317</f>
        <v>432</v>
      </c>
      <c r="G316" s="137">
        <f>G317</f>
        <v>432</v>
      </c>
    </row>
    <row r="317" spans="1:7" ht="15.5" x14ac:dyDescent="0.35">
      <c r="A317" s="69">
        <v>307</v>
      </c>
      <c r="B317" s="54">
        <v>701</v>
      </c>
      <c r="C317" s="4" t="s">
        <v>205</v>
      </c>
      <c r="D317" s="4" t="s">
        <v>90</v>
      </c>
      <c r="E317" s="91" t="s">
        <v>91</v>
      </c>
      <c r="F317" s="139">
        <v>432</v>
      </c>
      <c r="G317" s="139">
        <v>432</v>
      </c>
    </row>
    <row r="318" spans="1:7" ht="39" x14ac:dyDescent="0.35">
      <c r="A318" s="69">
        <v>308</v>
      </c>
      <c r="B318" s="53">
        <v>701</v>
      </c>
      <c r="C318" s="2" t="s">
        <v>283</v>
      </c>
      <c r="D318" s="2"/>
      <c r="E318" s="92" t="s">
        <v>186</v>
      </c>
      <c r="F318" s="137">
        <f>F319</f>
        <v>1000</v>
      </c>
      <c r="G318" s="137">
        <f>G319</f>
        <v>2000</v>
      </c>
    </row>
    <row r="319" spans="1:7" ht="39" x14ac:dyDescent="0.35">
      <c r="A319" s="69">
        <v>309</v>
      </c>
      <c r="B319" s="53">
        <v>701</v>
      </c>
      <c r="C319" s="31" t="s">
        <v>284</v>
      </c>
      <c r="D319" s="31"/>
      <c r="E319" s="92" t="s">
        <v>671</v>
      </c>
      <c r="F319" s="137">
        <f>F320</f>
        <v>1000</v>
      </c>
      <c r="G319" s="137">
        <f>G320</f>
        <v>2000</v>
      </c>
    </row>
    <row r="320" spans="1:7" ht="15.5" x14ac:dyDescent="0.35">
      <c r="A320" s="69">
        <v>310</v>
      </c>
      <c r="B320" s="54">
        <v>701</v>
      </c>
      <c r="C320" s="51" t="s">
        <v>284</v>
      </c>
      <c r="D320" s="4" t="s">
        <v>90</v>
      </c>
      <c r="E320" s="91" t="s">
        <v>91</v>
      </c>
      <c r="F320" s="138">
        <v>1000</v>
      </c>
      <c r="G320" s="138">
        <v>2000</v>
      </c>
    </row>
    <row r="321" spans="1:7" ht="39" x14ac:dyDescent="0.35">
      <c r="A321" s="69">
        <v>311</v>
      </c>
      <c r="B321" s="1">
        <v>701</v>
      </c>
      <c r="C321" s="2" t="s">
        <v>440</v>
      </c>
      <c r="D321" s="4"/>
      <c r="E321" s="92" t="s">
        <v>640</v>
      </c>
      <c r="F321" s="137">
        <f>F322</f>
        <v>23000</v>
      </c>
      <c r="G321" s="137">
        <f>G322</f>
        <v>25000</v>
      </c>
    </row>
    <row r="322" spans="1:7" ht="39" x14ac:dyDescent="0.35">
      <c r="A322" s="69">
        <v>312</v>
      </c>
      <c r="B322" s="1">
        <v>701</v>
      </c>
      <c r="C322" s="2" t="s">
        <v>441</v>
      </c>
      <c r="D322" s="4"/>
      <c r="E322" s="85" t="s">
        <v>457</v>
      </c>
      <c r="F322" s="137">
        <f>F323</f>
        <v>23000</v>
      </c>
      <c r="G322" s="137">
        <f>G323</f>
        <v>25000</v>
      </c>
    </row>
    <row r="323" spans="1:7" ht="15.5" x14ac:dyDescent="0.35">
      <c r="A323" s="69">
        <v>313</v>
      </c>
      <c r="B323" s="3">
        <v>701</v>
      </c>
      <c r="C323" s="4" t="s">
        <v>441</v>
      </c>
      <c r="D323" s="4" t="s">
        <v>90</v>
      </c>
      <c r="E323" s="91" t="s">
        <v>91</v>
      </c>
      <c r="F323" s="138">
        <v>23000</v>
      </c>
      <c r="G323" s="138">
        <v>25000</v>
      </c>
    </row>
    <row r="324" spans="1:7" ht="15.5" x14ac:dyDescent="0.35">
      <c r="A324" s="69">
        <v>314</v>
      </c>
      <c r="B324" s="87">
        <v>702</v>
      </c>
      <c r="C324" s="10"/>
      <c r="D324" s="2"/>
      <c r="E324" s="85" t="s">
        <v>21</v>
      </c>
      <c r="F324" s="137">
        <f>F325+F344</f>
        <v>690537</v>
      </c>
      <c r="G324" s="137">
        <f>G325+G344</f>
        <v>733366.5</v>
      </c>
    </row>
    <row r="325" spans="1:7" ht="39" x14ac:dyDescent="0.35">
      <c r="A325" s="69">
        <v>315</v>
      </c>
      <c r="B325" s="53">
        <v>702</v>
      </c>
      <c r="C325" s="2" t="s">
        <v>279</v>
      </c>
      <c r="D325" s="2"/>
      <c r="E325" s="92" t="s">
        <v>633</v>
      </c>
      <c r="F325" s="137">
        <f>F326+F337</f>
        <v>657537</v>
      </c>
      <c r="G325" s="137">
        <f>G326+G337</f>
        <v>697366.5</v>
      </c>
    </row>
    <row r="326" spans="1:7" ht="26" x14ac:dyDescent="0.35">
      <c r="A326" s="69">
        <v>316</v>
      </c>
      <c r="B326" s="53">
        <v>702</v>
      </c>
      <c r="C326" s="2" t="s">
        <v>285</v>
      </c>
      <c r="D326" s="2"/>
      <c r="E326" s="92" t="s">
        <v>122</v>
      </c>
      <c r="F326" s="137">
        <f>F327+F329+F331+F333+F335</f>
        <v>654762</v>
      </c>
      <c r="G326" s="137">
        <f>G327+G329+G331+G333+G335</f>
        <v>691798</v>
      </c>
    </row>
    <row r="327" spans="1:7" ht="39" x14ac:dyDescent="0.35">
      <c r="A327" s="69">
        <v>317</v>
      </c>
      <c r="B327" s="53">
        <v>702</v>
      </c>
      <c r="C327" s="2" t="s">
        <v>286</v>
      </c>
      <c r="D327" s="2"/>
      <c r="E327" s="85" t="s">
        <v>123</v>
      </c>
      <c r="F327" s="137">
        <f>F328</f>
        <v>202400</v>
      </c>
      <c r="G327" s="137">
        <f>G328</f>
        <v>202500</v>
      </c>
    </row>
    <row r="328" spans="1:7" ht="15.5" x14ac:dyDescent="0.35">
      <c r="A328" s="69">
        <v>318</v>
      </c>
      <c r="B328" s="54">
        <v>702</v>
      </c>
      <c r="C328" s="4" t="s">
        <v>286</v>
      </c>
      <c r="D328" s="4" t="s">
        <v>90</v>
      </c>
      <c r="E328" s="91" t="s">
        <v>91</v>
      </c>
      <c r="F328" s="138">
        <v>202400</v>
      </c>
      <c r="G328" s="138">
        <v>202500</v>
      </c>
    </row>
    <row r="329" spans="1:7" ht="15.5" x14ac:dyDescent="0.35">
      <c r="A329" s="69">
        <v>319</v>
      </c>
      <c r="B329" s="53">
        <v>702</v>
      </c>
      <c r="C329" s="2" t="s">
        <v>288</v>
      </c>
      <c r="D329" s="2"/>
      <c r="E329" s="5" t="s">
        <v>550</v>
      </c>
      <c r="F329" s="137">
        <f>F330</f>
        <v>6300</v>
      </c>
      <c r="G329" s="137">
        <f>G330</f>
        <v>6400</v>
      </c>
    </row>
    <row r="330" spans="1:7" ht="15.5" x14ac:dyDescent="0.35">
      <c r="A330" s="69">
        <v>320</v>
      </c>
      <c r="B330" s="54">
        <v>702</v>
      </c>
      <c r="C330" s="4" t="s">
        <v>288</v>
      </c>
      <c r="D330" s="4" t="s">
        <v>90</v>
      </c>
      <c r="E330" s="91" t="s">
        <v>91</v>
      </c>
      <c r="F330" s="138">
        <v>6300</v>
      </c>
      <c r="G330" s="138">
        <v>6400</v>
      </c>
    </row>
    <row r="331" spans="1:7" ht="104" x14ac:dyDescent="0.25">
      <c r="A331" s="69">
        <v>321</v>
      </c>
      <c r="B331" s="53">
        <v>702</v>
      </c>
      <c r="C331" s="31" t="s">
        <v>204</v>
      </c>
      <c r="D331" s="2"/>
      <c r="E331" s="85" t="s">
        <v>97</v>
      </c>
      <c r="F331" s="140">
        <f>F332</f>
        <v>419598</v>
      </c>
      <c r="G331" s="140">
        <f>G332</f>
        <v>455339</v>
      </c>
    </row>
    <row r="332" spans="1:7" ht="15.5" x14ac:dyDescent="0.35">
      <c r="A332" s="69">
        <v>322</v>
      </c>
      <c r="B332" s="54">
        <v>702</v>
      </c>
      <c r="C332" s="4" t="s">
        <v>204</v>
      </c>
      <c r="D332" s="4" t="s">
        <v>90</v>
      </c>
      <c r="E332" s="91" t="s">
        <v>91</v>
      </c>
      <c r="F332" s="139">
        <v>419598</v>
      </c>
      <c r="G332" s="139">
        <v>455339</v>
      </c>
    </row>
    <row r="333" spans="1:7" ht="104" x14ac:dyDescent="0.25">
      <c r="A333" s="69">
        <v>323</v>
      </c>
      <c r="B333" s="53">
        <v>702</v>
      </c>
      <c r="C333" s="2" t="s">
        <v>205</v>
      </c>
      <c r="D333" s="2"/>
      <c r="E333" s="85" t="s">
        <v>98</v>
      </c>
      <c r="F333" s="140">
        <f>F334</f>
        <v>11077</v>
      </c>
      <c r="G333" s="140">
        <f>G334</f>
        <v>11537</v>
      </c>
    </row>
    <row r="334" spans="1:7" ht="15.5" x14ac:dyDescent="0.35">
      <c r="A334" s="69">
        <v>324</v>
      </c>
      <c r="B334" s="54">
        <v>702</v>
      </c>
      <c r="C334" s="4" t="s">
        <v>205</v>
      </c>
      <c r="D334" s="4" t="s">
        <v>90</v>
      </c>
      <c r="E334" s="91" t="s">
        <v>91</v>
      </c>
      <c r="F334" s="139">
        <v>11077</v>
      </c>
      <c r="G334" s="139">
        <v>11537</v>
      </c>
    </row>
    <row r="335" spans="1:7" ht="39" x14ac:dyDescent="0.35">
      <c r="A335" s="69">
        <v>325</v>
      </c>
      <c r="B335" s="120">
        <v>702</v>
      </c>
      <c r="C335" s="97" t="s">
        <v>289</v>
      </c>
      <c r="D335" s="95"/>
      <c r="E335" s="110" t="s">
        <v>532</v>
      </c>
      <c r="F335" s="137">
        <f>F336</f>
        <v>15387</v>
      </c>
      <c r="G335" s="137">
        <f>G336</f>
        <v>16022</v>
      </c>
    </row>
    <row r="336" spans="1:7" ht="15.5" x14ac:dyDescent="0.35">
      <c r="A336" s="69">
        <v>326</v>
      </c>
      <c r="B336" s="121">
        <v>702</v>
      </c>
      <c r="C336" s="96" t="s">
        <v>289</v>
      </c>
      <c r="D336" s="96" t="s">
        <v>90</v>
      </c>
      <c r="E336" s="91" t="s">
        <v>91</v>
      </c>
      <c r="F336" s="139">
        <v>15387</v>
      </c>
      <c r="G336" s="139">
        <v>16022</v>
      </c>
    </row>
    <row r="337" spans="1:7" ht="39" x14ac:dyDescent="0.35">
      <c r="A337" s="69">
        <v>327</v>
      </c>
      <c r="B337" s="53">
        <v>702</v>
      </c>
      <c r="C337" s="2" t="s">
        <v>283</v>
      </c>
      <c r="D337" s="2"/>
      <c r="E337" s="92" t="s">
        <v>186</v>
      </c>
      <c r="F337" s="137">
        <f>F338+F342+F340</f>
        <v>2775</v>
      </c>
      <c r="G337" s="137">
        <f>G338+G342+G340</f>
        <v>5568.5</v>
      </c>
    </row>
    <row r="338" spans="1:7" ht="39" x14ac:dyDescent="0.35">
      <c r="A338" s="69">
        <v>328</v>
      </c>
      <c r="B338" s="53">
        <v>702</v>
      </c>
      <c r="C338" s="31" t="s">
        <v>284</v>
      </c>
      <c r="D338" s="31"/>
      <c r="E338" s="85" t="s">
        <v>671</v>
      </c>
      <c r="F338" s="137">
        <f>F339</f>
        <v>2000</v>
      </c>
      <c r="G338" s="137">
        <f>G339</f>
        <v>4793.5</v>
      </c>
    </row>
    <row r="339" spans="1:7" ht="15.5" x14ac:dyDescent="0.35">
      <c r="A339" s="69">
        <v>329</v>
      </c>
      <c r="B339" s="54">
        <v>702</v>
      </c>
      <c r="C339" s="51" t="s">
        <v>284</v>
      </c>
      <c r="D339" s="4" t="s">
        <v>90</v>
      </c>
      <c r="E339" s="91" t="s">
        <v>91</v>
      </c>
      <c r="F339" s="138">
        <v>2000</v>
      </c>
      <c r="G339" s="138">
        <v>4793.5</v>
      </c>
    </row>
    <row r="340" spans="1:7" ht="31.5" customHeight="1" x14ac:dyDescent="0.35">
      <c r="A340" s="69">
        <v>330</v>
      </c>
      <c r="B340" s="53">
        <v>702</v>
      </c>
      <c r="C340" s="31" t="s">
        <v>543</v>
      </c>
      <c r="D340" s="2"/>
      <c r="E340" s="85" t="s">
        <v>544</v>
      </c>
      <c r="F340" s="137">
        <f>F341</f>
        <v>275</v>
      </c>
      <c r="G340" s="137">
        <f>G341</f>
        <v>275</v>
      </c>
    </row>
    <row r="341" spans="1:7" ht="15.5" x14ac:dyDescent="0.35">
      <c r="A341" s="69">
        <v>331</v>
      </c>
      <c r="B341" s="54">
        <v>702</v>
      </c>
      <c r="C341" s="51" t="s">
        <v>543</v>
      </c>
      <c r="D341" s="4" t="s">
        <v>90</v>
      </c>
      <c r="E341" s="91" t="s">
        <v>91</v>
      </c>
      <c r="F341" s="138">
        <v>275</v>
      </c>
      <c r="G341" s="138">
        <v>275</v>
      </c>
    </row>
    <row r="342" spans="1:7" ht="52" customHeight="1" x14ac:dyDescent="0.35">
      <c r="A342" s="69">
        <v>332</v>
      </c>
      <c r="B342" s="53">
        <v>702</v>
      </c>
      <c r="C342" s="31" t="s">
        <v>692</v>
      </c>
      <c r="D342" s="2"/>
      <c r="E342" s="85" t="s">
        <v>486</v>
      </c>
      <c r="F342" s="137">
        <f>F343</f>
        <v>500</v>
      </c>
      <c r="G342" s="137">
        <f>G343</f>
        <v>500</v>
      </c>
    </row>
    <row r="343" spans="1:7" ht="15.5" x14ac:dyDescent="0.35">
      <c r="A343" s="69">
        <v>333</v>
      </c>
      <c r="B343" s="54">
        <v>702</v>
      </c>
      <c r="C343" s="51" t="s">
        <v>692</v>
      </c>
      <c r="D343" s="4" t="s">
        <v>90</v>
      </c>
      <c r="E343" s="91" t="s">
        <v>91</v>
      </c>
      <c r="F343" s="138">
        <v>500</v>
      </c>
      <c r="G343" s="138">
        <v>500</v>
      </c>
    </row>
    <row r="344" spans="1:7" ht="39" x14ac:dyDescent="0.35">
      <c r="A344" s="69">
        <v>334</v>
      </c>
      <c r="B344" s="1">
        <v>702</v>
      </c>
      <c r="C344" s="2" t="s">
        <v>440</v>
      </c>
      <c r="D344" s="4"/>
      <c r="E344" s="92" t="s">
        <v>640</v>
      </c>
      <c r="F344" s="137">
        <f>F345</f>
        <v>33000</v>
      </c>
      <c r="G344" s="137">
        <f>G345</f>
        <v>36000</v>
      </c>
    </row>
    <row r="345" spans="1:7" ht="39" x14ac:dyDescent="0.35">
      <c r="A345" s="69">
        <v>335</v>
      </c>
      <c r="B345" s="1">
        <v>702</v>
      </c>
      <c r="C345" s="2" t="s">
        <v>441</v>
      </c>
      <c r="D345" s="4"/>
      <c r="E345" s="85" t="s">
        <v>457</v>
      </c>
      <c r="F345" s="137">
        <f>F346</f>
        <v>33000</v>
      </c>
      <c r="G345" s="137">
        <f>G346</f>
        <v>36000</v>
      </c>
    </row>
    <row r="346" spans="1:7" ht="15.5" x14ac:dyDescent="0.35">
      <c r="A346" s="69">
        <v>336</v>
      </c>
      <c r="B346" s="3">
        <v>702</v>
      </c>
      <c r="C346" s="4" t="s">
        <v>441</v>
      </c>
      <c r="D346" s="4" t="s">
        <v>90</v>
      </c>
      <c r="E346" s="91" t="s">
        <v>91</v>
      </c>
      <c r="F346" s="138">
        <v>33000</v>
      </c>
      <c r="G346" s="138">
        <v>36000</v>
      </c>
    </row>
    <row r="347" spans="1:7" ht="15.5" x14ac:dyDescent="0.35">
      <c r="A347" s="69">
        <v>337</v>
      </c>
      <c r="B347" s="87">
        <v>703</v>
      </c>
      <c r="C347" s="10"/>
      <c r="D347" s="2"/>
      <c r="E347" s="85" t="s">
        <v>354</v>
      </c>
      <c r="F347" s="137">
        <f>F348</f>
        <v>23753</v>
      </c>
      <c r="G347" s="137">
        <f>G348</f>
        <v>23841</v>
      </c>
    </row>
    <row r="348" spans="1:7" ht="39" x14ac:dyDescent="0.35">
      <c r="A348" s="69">
        <v>338</v>
      </c>
      <c r="B348" s="87">
        <v>703</v>
      </c>
      <c r="C348" s="2" t="s">
        <v>279</v>
      </c>
      <c r="D348" s="2"/>
      <c r="E348" s="92" t="s">
        <v>633</v>
      </c>
      <c r="F348" s="137">
        <f>F349</f>
        <v>23753</v>
      </c>
      <c r="G348" s="137">
        <f>G349</f>
        <v>23841</v>
      </c>
    </row>
    <row r="349" spans="1:7" ht="39" x14ac:dyDescent="0.35">
      <c r="A349" s="69">
        <v>339</v>
      </c>
      <c r="B349" s="87">
        <v>703</v>
      </c>
      <c r="C349" s="2" t="s">
        <v>290</v>
      </c>
      <c r="D349" s="2"/>
      <c r="E349" s="92" t="s">
        <v>127</v>
      </c>
      <c r="F349" s="137">
        <f>F356+F350+F353</f>
        <v>23753</v>
      </c>
      <c r="G349" s="137">
        <f>G356+G350+G353</f>
        <v>23841</v>
      </c>
    </row>
    <row r="350" spans="1:7" ht="15.5" x14ac:dyDescent="0.35">
      <c r="A350" s="69">
        <v>340</v>
      </c>
      <c r="B350" s="53">
        <v>703</v>
      </c>
      <c r="C350" s="2" t="s">
        <v>291</v>
      </c>
      <c r="D350" s="2"/>
      <c r="E350" s="85" t="s">
        <v>129</v>
      </c>
      <c r="F350" s="137">
        <f>F351+F352</f>
        <v>8188</v>
      </c>
      <c r="G350" s="137">
        <f>G351+G352</f>
        <v>8276</v>
      </c>
    </row>
    <row r="351" spans="1:7" ht="15.5" x14ac:dyDescent="0.35">
      <c r="A351" s="69">
        <v>341</v>
      </c>
      <c r="B351" s="54">
        <v>703</v>
      </c>
      <c r="C351" s="4" t="s">
        <v>291</v>
      </c>
      <c r="D351" s="4" t="s">
        <v>44</v>
      </c>
      <c r="E351" s="91" t="s">
        <v>45</v>
      </c>
      <c r="F351" s="138">
        <v>7888</v>
      </c>
      <c r="G351" s="138">
        <v>7976</v>
      </c>
    </row>
    <row r="352" spans="1:7" ht="26" x14ac:dyDescent="0.35">
      <c r="A352" s="69">
        <v>342</v>
      </c>
      <c r="B352" s="54">
        <v>703</v>
      </c>
      <c r="C352" s="4" t="s">
        <v>291</v>
      </c>
      <c r="D352" s="4">
        <v>240</v>
      </c>
      <c r="E352" s="91" t="s">
        <v>77</v>
      </c>
      <c r="F352" s="138">
        <v>300</v>
      </c>
      <c r="G352" s="138">
        <v>300</v>
      </c>
    </row>
    <row r="353" spans="1:7" ht="26" x14ac:dyDescent="0.35">
      <c r="A353" s="69">
        <v>343</v>
      </c>
      <c r="B353" s="53">
        <v>703</v>
      </c>
      <c r="C353" s="2" t="s">
        <v>478</v>
      </c>
      <c r="D353" s="4"/>
      <c r="E353" s="92" t="s">
        <v>477</v>
      </c>
      <c r="F353" s="137">
        <f>F354+F355</f>
        <v>565</v>
      </c>
      <c r="G353" s="137">
        <f>G354+G355</f>
        <v>565</v>
      </c>
    </row>
    <row r="354" spans="1:7" ht="15.5" x14ac:dyDescent="0.35">
      <c r="A354" s="69">
        <v>344</v>
      </c>
      <c r="B354" s="54">
        <v>703</v>
      </c>
      <c r="C354" s="4" t="s">
        <v>478</v>
      </c>
      <c r="D354" s="4" t="s">
        <v>90</v>
      </c>
      <c r="E354" s="91" t="s">
        <v>91</v>
      </c>
      <c r="F354" s="138">
        <v>415</v>
      </c>
      <c r="G354" s="138">
        <v>415</v>
      </c>
    </row>
    <row r="355" spans="1:7" ht="26" x14ac:dyDescent="0.35">
      <c r="A355" s="69">
        <v>345</v>
      </c>
      <c r="B355" s="54">
        <v>703</v>
      </c>
      <c r="C355" s="4" t="s">
        <v>478</v>
      </c>
      <c r="D355" s="4" t="s">
        <v>72</v>
      </c>
      <c r="E355" s="91" t="s">
        <v>657</v>
      </c>
      <c r="F355" s="138">
        <v>150</v>
      </c>
      <c r="G355" s="138">
        <v>150</v>
      </c>
    </row>
    <row r="356" spans="1:7" ht="104" x14ac:dyDescent="0.25">
      <c r="A356" s="69">
        <v>346</v>
      </c>
      <c r="B356" s="53">
        <v>703</v>
      </c>
      <c r="C356" s="31" t="s">
        <v>436</v>
      </c>
      <c r="D356" s="2"/>
      <c r="E356" s="85" t="s">
        <v>97</v>
      </c>
      <c r="F356" s="140">
        <f>F357</f>
        <v>15000</v>
      </c>
      <c r="G356" s="140">
        <f>G357</f>
        <v>15000</v>
      </c>
    </row>
    <row r="357" spans="1:7" ht="15.5" x14ac:dyDescent="0.35">
      <c r="A357" s="69">
        <v>347</v>
      </c>
      <c r="B357" s="54">
        <v>703</v>
      </c>
      <c r="C357" s="4" t="s">
        <v>436</v>
      </c>
      <c r="D357" s="4" t="s">
        <v>90</v>
      </c>
      <c r="E357" s="91" t="s">
        <v>91</v>
      </c>
      <c r="F357" s="139">
        <v>15000</v>
      </c>
      <c r="G357" s="139">
        <v>15000</v>
      </c>
    </row>
    <row r="358" spans="1:7" ht="15.5" x14ac:dyDescent="0.35">
      <c r="A358" s="69">
        <v>348</v>
      </c>
      <c r="B358" s="53">
        <v>707</v>
      </c>
      <c r="C358" s="2"/>
      <c r="D358" s="2"/>
      <c r="E358" s="5" t="s">
        <v>524</v>
      </c>
      <c r="F358" s="137">
        <f>F359</f>
        <v>5308</v>
      </c>
      <c r="G358" s="137">
        <f>G359</f>
        <v>5313</v>
      </c>
    </row>
    <row r="359" spans="1:7" ht="39" x14ac:dyDescent="0.35">
      <c r="A359" s="69">
        <v>349</v>
      </c>
      <c r="B359" s="53">
        <v>707</v>
      </c>
      <c r="C359" s="2" t="s">
        <v>279</v>
      </c>
      <c r="D359" s="2"/>
      <c r="E359" s="92" t="s">
        <v>633</v>
      </c>
      <c r="F359" s="137">
        <f>F360+F365</f>
        <v>5308</v>
      </c>
      <c r="G359" s="137">
        <f>G360+G365</f>
        <v>5313</v>
      </c>
    </row>
    <row r="360" spans="1:7" ht="26" x14ac:dyDescent="0.35">
      <c r="A360" s="69">
        <v>350</v>
      </c>
      <c r="B360" s="53">
        <v>707</v>
      </c>
      <c r="C360" s="2" t="s">
        <v>464</v>
      </c>
      <c r="D360" s="2"/>
      <c r="E360" s="92" t="s">
        <v>130</v>
      </c>
      <c r="F360" s="137">
        <f>F363+F361</f>
        <v>5113</v>
      </c>
      <c r="G360" s="137">
        <f>G363+G361</f>
        <v>5113</v>
      </c>
    </row>
    <row r="361" spans="1:7" ht="39" x14ac:dyDescent="0.35">
      <c r="A361" s="69">
        <v>351</v>
      </c>
      <c r="B361" s="9">
        <v>707</v>
      </c>
      <c r="C361" s="10" t="s">
        <v>461</v>
      </c>
      <c r="D361" s="2"/>
      <c r="E361" s="85" t="s">
        <v>131</v>
      </c>
      <c r="F361" s="137">
        <f>F362</f>
        <v>1000</v>
      </c>
      <c r="G361" s="137">
        <f>G362</f>
        <v>1000</v>
      </c>
    </row>
    <row r="362" spans="1:7" ht="15.5" x14ac:dyDescent="0.35">
      <c r="A362" s="69">
        <v>352</v>
      </c>
      <c r="B362" s="11">
        <v>707</v>
      </c>
      <c r="C362" s="12" t="s">
        <v>461</v>
      </c>
      <c r="D362" s="4" t="s">
        <v>90</v>
      </c>
      <c r="E362" s="91" t="s">
        <v>91</v>
      </c>
      <c r="F362" s="138">
        <v>1000</v>
      </c>
      <c r="G362" s="138">
        <v>1000</v>
      </c>
    </row>
    <row r="363" spans="1:7" ht="26.5" customHeight="1" x14ac:dyDescent="0.35">
      <c r="A363" s="69">
        <v>353</v>
      </c>
      <c r="B363" s="53">
        <v>707</v>
      </c>
      <c r="C363" s="2" t="s">
        <v>462</v>
      </c>
      <c r="D363" s="2"/>
      <c r="E363" s="85" t="s">
        <v>141</v>
      </c>
      <c r="F363" s="137">
        <f>F364</f>
        <v>4113</v>
      </c>
      <c r="G363" s="137">
        <f>G364</f>
        <v>4113</v>
      </c>
    </row>
    <row r="364" spans="1:7" ht="15.5" x14ac:dyDescent="0.35">
      <c r="A364" s="69">
        <v>354</v>
      </c>
      <c r="B364" s="54">
        <v>707</v>
      </c>
      <c r="C364" s="4" t="s">
        <v>462</v>
      </c>
      <c r="D364" s="4" t="s">
        <v>90</v>
      </c>
      <c r="E364" s="91" t="s">
        <v>91</v>
      </c>
      <c r="F364" s="138">
        <v>4113</v>
      </c>
      <c r="G364" s="138">
        <v>4113</v>
      </c>
    </row>
    <row r="365" spans="1:7" ht="26" x14ac:dyDescent="0.35">
      <c r="A365" s="69">
        <v>355</v>
      </c>
      <c r="B365" s="53">
        <v>707</v>
      </c>
      <c r="C365" s="2" t="s">
        <v>465</v>
      </c>
      <c r="D365" s="2"/>
      <c r="E365" s="92" t="s">
        <v>142</v>
      </c>
      <c r="F365" s="137">
        <f>F368+F366</f>
        <v>195</v>
      </c>
      <c r="G365" s="137">
        <f>G368+G366</f>
        <v>200</v>
      </c>
    </row>
    <row r="366" spans="1:7" ht="26" x14ac:dyDescent="0.35">
      <c r="A366" s="69">
        <v>356</v>
      </c>
      <c r="B366" s="1">
        <v>707</v>
      </c>
      <c r="C366" s="2" t="s">
        <v>463</v>
      </c>
      <c r="D366" s="2"/>
      <c r="E366" s="5" t="s">
        <v>143</v>
      </c>
      <c r="F366" s="137">
        <f>F367</f>
        <v>100</v>
      </c>
      <c r="G366" s="137">
        <f>G367</f>
        <v>100</v>
      </c>
    </row>
    <row r="367" spans="1:7" ht="15.5" x14ac:dyDescent="0.35">
      <c r="A367" s="69">
        <v>357</v>
      </c>
      <c r="B367" s="3">
        <v>707</v>
      </c>
      <c r="C367" s="4" t="s">
        <v>463</v>
      </c>
      <c r="D367" s="4" t="s">
        <v>90</v>
      </c>
      <c r="E367" s="7" t="s">
        <v>91</v>
      </c>
      <c r="F367" s="138">
        <v>100</v>
      </c>
      <c r="G367" s="138">
        <v>100</v>
      </c>
    </row>
    <row r="368" spans="1:7" ht="39" x14ac:dyDescent="0.35">
      <c r="A368" s="69">
        <v>358</v>
      </c>
      <c r="B368" s="53">
        <v>707</v>
      </c>
      <c r="C368" s="2" t="s">
        <v>573</v>
      </c>
      <c r="D368" s="2"/>
      <c r="E368" s="92" t="s">
        <v>575</v>
      </c>
      <c r="F368" s="137">
        <f>F369</f>
        <v>95</v>
      </c>
      <c r="G368" s="137">
        <f>G369</f>
        <v>100</v>
      </c>
    </row>
    <row r="369" spans="1:7" ht="15.5" x14ac:dyDescent="0.35">
      <c r="A369" s="69">
        <v>359</v>
      </c>
      <c r="B369" s="54">
        <v>707</v>
      </c>
      <c r="C369" s="4" t="s">
        <v>573</v>
      </c>
      <c r="D369" s="4" t="s">
        <v>90</v>
      </c>
      <c r="E369" s="91" t="s">
        <v>91</v>
      </c>
      <c r="F369" s="138">
        <v>95</v>
      </c>
      <c r="G369" s="138">
        <v>100</v>
      </c>
    </row>
    <row r="370" spans="1:7" ht="15.5" x14ac:dyDescent="0.35">
      <c r="A370" s="69">
        <v>360</v>
      </c>
      <c r="B370" s="53">
        <v>709</v>
      </c>
      <c r="C370" s="2"/>
      <c r="D370" s="2"/>
      <c r="E370" s="85" t="s">
        <v>22</v>
      </c>
      <c r="F370" s="137">
        <f>F371+F395+F402</f>
        <v>58412.800000000003</v>
      </c>
      <c r="G370" s="137">
        <f>G371+G395+G402</f>
        <v>59170.8</v>
      </c>
    </row>
    <row r="371" spans="1:7" ht="39" x14ac:dyDescent="0.35">
      <c r="A371" s="69">
        <v>361</v>
      </c>
      <c r="B371" s="53">
        <v>709</v>
      </c>
      <c r="C371" s="2" t="s">
        <v>279</v>
      </c>
      <c r="D371" s="2"/>
      <c r="E371" s="92" t="s">
        <v>633</v>
      </c>
      <c r="F371" s="137">
        <f>F385+F372+F382</f>
        <v>58282.8</v>
      </c>
      <c r="G371" s="137">
        <f>G385+G372+G382</f>
        <v>59040.800000000003</v>
      </c>
    </row>
    <row r="372" spans="1:7" ht="39" x14ac:dyDescent="0.35">
      <c r="A372" s="69">
        <v>362</v>
      </c>
      <c r="B372" s="53">
        <v>709</v>
      </c>
      <c r="C372" s="31" t="s">
        <v>290</v>
      </c>
      <c r="D372" s="2"/>
      <c r="E372" s="92" t="s">
        <v>127</v>
      </c>
      <c r="F372" s="137">
        <f>F375+F378+F380+F373</f>
        <v>26490.300000000003</v>
      </c>
      <c r="G372" s="137">
        <f>G375+G378+G380+G373</f>
        <v>26944.300000000003</v>
      </c>
    </row>
    <row r="373" spans="1:7" ht="15.5" x14ac:dyDescent="0.35">
      <c r="A373" s="69">
        <v>363</v>
      </c>
      <c r="B373" s="53">
        <v>709</v>
      </c>
      <c r="C373" s="31" t="s">
        <v>291</v>
      </c>
      <c r="D373" s="2"/>
      <c r="E373" s="85" t="s">
        <v>129</v>
      </c>
      <c r="F373" s="137">
        <f>F374</f>
        <v>6840</v>
      </c>
      <c r="G373" s="137">
        <f>G374</f>
        <v>6840</v>
      </c>
    </row>
    <row r="374" spans="1:7" ht="15.5" x14ac:dyDescent="0.35">
      <c r="A374" s="69">
        <v>364</v>
      </c>
      <c r="B374" s="54">
        <v>709</v>
      </c>
      <c r="C374" s="51" t="s">
        <v>291</v>
      </c>
      <c r="D374" s="4" t="s">
        <v>90</v>
      </c>
      <c r="E374" s="91" t="s">
        <v>91</v>
      </c>
      <c r="F374" s="138">
        <v>6840</v>
      </c>
      <c r="G374" s="138">
        <v>6840</v>
      </c>
    </row>
    <row r="375" spans="1:7" ht="78" x14ac:dyDescent="0.35">
      <c r="A375" s="69">
        <v>365</v>
      </c>
      <c r="B375" s="53">
        <v>709</v>
      </c>
      <c r="C375" s="2" t="s">
        <v>379</v>
      </c>
      <c r="D375" s="4"/>
      <c r="E375" s="85" t="s">
        <v>531</v>
      </c>
      <c r="F375" s="137">
        <f>F376+F377</f>
        <v>1200.5999999999999</v>
      </c>
      <c r="G375" s="137">
        <f>G376+G377</f>
        <v>1248.6000000000001</v>
      </c>
    </row>
    <row r="376" spans="1:7" ht="26" x14ac:dyDescent="0.35">
      <c r="A376" s="69">
        <v>366</v>
      </c>
      <c r="B376" s="54">
        <v>709</v>
      </c>
      <c r="C376" s="4" t="s">
        <v>379</v>
      </c>
      <c r="D376" s="4" t="s">
        <v>78</v>
      </c>
      <c r="E376" s="91" t="s">
        <v>77</v>
      </c>
      <c r="F376" s="139">
        <v>68</v>
      </c>
      <c r="G376" s="139">
        <v>70.7</v>
      </c>
    </row>
    <row r="377" spans="1:7" ht="15.5" x14ac:dyDescent="0.35">
      <c r="A377" s="69">
        <v>367</v>
      </c>
      <c r="B377" s="54">
        <v>709</v>
      </c>
      <c r="C377" s="4" t="s">
        <v>379</v>
      </c>
      <c r="D377" s="4" t="s">
        <v>90</v>
      </c>
      <c r="E377" s="91" t="s">
        <v>91</v>
      </c>
      <c r="F377" s="139">
        <v>1132.5999999999999</v>
      </c>
      <c r="G377" s="139">
        <v>1177.9000000000001</v>
      </c>
    </row>
    <row r="378" spans="1:7" ht="39" x14ac:dyDescent="0.35">
      <c r="A378" s="69">
        <v>368</v>
      </c>
      <c r="B378" s="53">
        <v>709</v>
      </c>
      <c r="C378" s="2" t="s">
        <v>206</v>
      </c>
      <c r="D378" s="4"/>
      <c r="E378" s="85" t="s">
        <v>530</v>
      </c>
      <c r="F378" s="137">
        <f>F379</f>
        <v>10149.700000000001</v>
      </c>
      <c r="G378" s="137">
        <f>G379</f>
        <v>10555.7</v>
      </c>
    </row>
    <row r="379" spans="1:7" ht="15.5" x14ac:dyDescent="0.35">
      <c r="A379" s="69">
        <v>369</v>
      </c>
      <c r="B379" s="54">
        <v>709</v>
      </c>
      <c r="C379" s="4" t="s">
        <v>206</v>
      </c>
      <c r="D379" s="4" t="s">
        <v>90</v>
      </c>
      <c r="E379" s="91" t="s">
        <v>91</v>
      </c>
      <c r="F379" s="139">
        <v>10149.700000000001</v>
      </c>
      <c r="G379" s="139">
        <v>10555.7</v>
      </c>
    </row>
    <row r="380" spans="1:7" ht="52" x14ac:dyDescent="0.35">
      <c r="A380" s="69">
        <v>370</v>
      </c>
      <c r="B380" s="87">
        <v>709</v>
      </c>
      <c r="C380" s="82" t="s">
        <v>577</v>
      </c>
      <c r="D380" s="10"/>
      <c r="E380" s="92" t="s">
        <v>608</v>
      </c>
      <c r="F380" s="137">
        <f>F381</f>
        <v>8300</v>
      </c>
      <c r="G380" s="137">
        <f>G381</f>
        <v>8300</v>
      </c>
    </row>
    <row r="381" spans="1:7" ht="15.5" x14ac:dyDescent="0.35">
      <c r="A381" s="69">
        <v>371</v>
      </c>
      <c r="B381" s="88">
        <v>709</v>
      </c>
      <c r="C381" s="12" t="s">
        <v>577</v>
      </c>
      <c r="D381" s="4" t="s">
        <v>90</v>
      </c>
      <c r="E381" s="91" t="s">
        <v>91</v>
      </c>
      <c r="F381" s="138">
        <v>8300</v>
      </c>
      <c r="G381" s="138">
        <v>8300</v>
      </c>
    </row>
    <row r="382" spans="1:7" ht="39" x14ac:dyDescent="0.35">
      <c r="A382" s="69">
        <v>372</v>
      </c>
      <c r="B382" s="53">
        <v>709</v>
      </c>
      <c r="C382" s="2" t="s">
        <v>283</v>
      </c>
      <c r="D382" s="2"/>
      <c r="E382" s="92" t="s">
        <v>186</v>
      </c>
      <c r="F382" s="137">
        <f>F383</f>
        <v>1000</v>
      </c>
      <c r="G382" s="137">
        <f>G383</f>
        <v>1000</v>
      </c>
    </row>
    <row r="383" spans="1:7" ht="39" x14ac:dyDescent="0.35">
      <c r="A383" s="69">
        <v>373</v>
      </c>
      <c r="B383" s="53">
        <v>709</v>
      </c>
      <c r="C383" s="31" t="s">
        <v>284</v>
      </c>
      <c r="D383" s="31"/>
      <c r="E383" s="85" t="s">
        <v>671</v>
      </c>
      <c r="F383" s="137">
        <f>F384</f>
        <v>1000</v>
      </c>
      <c r="G383" s="137">
        <f>G384</f>
        <v>1000</v>
      </c>
    </row>
    <row r="384" spans="1:7" ht="15.5" x14ac:dyDescent="0.35">
      <c r="A384" s="69">
        <v>374</v>
      </c>
      <c r="B384" s="54">
        <v>709</v>
      </c>
      <c r="C384" s="51" t="s">
        <v>284</v>
      </c>
      <c r="D384" s="4" t="s">
        <v>90</v>
      </c>
      <c r="E384" s="91" t="s">
        <v>91</v>
      </c>
      <c r="F384" s="138">
        <v>1000</v>
      </c>
      <c r="G384" s="138">
        <v>1000</v>
      </c>
    </row>
    <row r="385" spans="1:7" ht="39" x14ac:dyDescent="0.35">
      <c r="A385" s="69">
        <v>375</v>
      </c>
      <c r="B385" s="53">
        <v>709</v>
      </c>
      <c r="C385" s="2" t="s">
        <v>296</v>
      </c>
      <c r="D385" s="2"/>
      <c r="E385" s="92" t="s">
        <v>634</v>
      </c>
      <c r="F385" s="137">
        <f>F386+F389+F392</f>
        <v>30792.5</v>
      </c>
      <c r="G385" s="137">
        <f>G386+G389+G392</f>
        <v>31096.5</v>
      </c>
    </row>
    <row r="386" spans="1:7" ht="26" x14ac:dyDescent="0.35">
      <c r="A386" s="69">
        <v>376</v>
      </c>
      <c r="B386" s="53">
        <v>709</v>
      </c>
      <c r="C386" s="2" t="s">
        <v>321</v>
      </c>
      <c r="D386" s="2"/>
      <c r="E386" s="92" t="s">
        <v>109</v>
      </c>
      <c r="F386" s="137">
        <f>F387+F388</f>
        <v>4963</v>
      </c>
      <c r="G386" s="137">
        <f>G387+G388</f>
        <v>5017</v>
      </c>
    </row>
    <row r="387" spans="1:7" ht="26" x14ac:dyDescent="0.35">
      <c r="A387" s="69">
        <v>377</v>
      </c>
      <c r="B387" s="54">
        <v>709</v>
      </c>
      <c r="C387" s="4" t="s">
        <v>321</v>
      </c>
      <c r="D387" s="4" t="s">
        <v>50</v>
      </c>
      <c r="E387" s="91" t="s">
        <v>81</v>
      </c>
      <c r="F387" s="138">
        <v>4772</v>
      </c>
      <c r="G387" s="138">
        <v>4826</v>
      </c>
    </row>
    <row r="388" spans="1:7" ht="26" x14ac:dyDescent="0.35">
      <c r="A388" s="69">
        <v>378</v>
      </c>
      <c r="B388" s="54">
        <v>709</v>
      </c>
      <c r="C388" s="4" t="s">
        <v>321</v>
      </c>
      <c r="D388" s="4">
        <v>240</v>
      </c>
      <c r="E388" s="91" t="s">
        <v>77</v>
      </c>
      <c r="F388" s="138">
        <v>191</v>
      </c>
      <c r="G388" s="138">
        <v>191</v>
      </c>
    </row>
    <row r="389" spans="1:7" ht="38.5" customHeight="1" x14ac:dyDescent="0.35">
      <c r="A389" s="69">
        <v>379</v>
      </c>
      <c r="B389" s="53">
        <v>709</v>
      </c>
      <c r="C389" s="2" t="s">
        <v>322</v>
      </c>
      <c r="D389" s="2"/>
      <c r="E389" s="85" t="s">
        <v>555</v>
      </c>
      <c r="F389" s="137">
        <f>F390+F391</f>
        <v>627.5</v>
      </c>
      <c r="G389" s="137">
        <f>G390+G391</f>
        <v>627.5</v>
      </c>
    </row>
    <row r="390" spans="1:7" ht="26" x14ac:dyDescent="0.35">
      <c r="A390" s="69">
        <v>380</v>
      </c>
      <c r="B390" s="54">
        <v>709</v>
      </c>
      <c r="C390" s="4" t="s">
        <v>322</v>
      </c>
      <c r="D390" s="4">
        <v>240</v>
      </c>
      <c r="E390" s="91" t="s">
        <v>77</v>
      </c>
      <c r="F390" s="138">
        <v>600</v>
      </c>
      <c r="G390" s="138">
        <v>600</v>
      </c>
    </row>
    <row r="391" spans="1:7" ht="15.5" x14ac:dyDescent="0.35">
      <c r="A391" s="69">
        <v>381</v>
      </c>
      <c r="B391" s="54">
        <v>709</v>
      </c>
      <c r="C391" s="4" t="s">
        <v>322</v>
      </c>
      <c r="D391" s="4" t="s">
        <v>609</v>
      </c>
      <c r="E391" s="91" t="s">
        <v>610</v>
      </c>
      <c r="F391" s="138">
        <v>27.5</v>
      </c>
      <c r="G391" s="138">
        <v>27.5</v>
      </c>
    </row>
    <row r="392" spans="1:7" ht="15.5" x14ac:dyDescent="0.25">
      <c r="A392" s="69">
        <v>382</v>
      </c>
      <c r="B392" s="53">
        <v>709</v>
      </c>
      <c r="C392" s="2" t="s">
        <v>323</v>
      </c>
      <c r="D392" s="2"/>
      <c r="E392" s="85" t="s">
        <v>129</v>
      </c>
      <c r="F392" s="140">
        <f>F393+F394</f>
        <v>25202</v>
      </c>
      <c r="G392" s="140">
        <f>G393+G394</f>
        <v>25452</v>
      </c>
    </row>
    <row r="393" spans="1:7" ht="15.5" x14ac:dyDescent="0.35">
      <c r="A393" s="69">
        <v>383</v>
      </c>
      <c r="B393" s="54">
        <v>709</v>
      </c>
      <c r="C393" s="4" t="s">
        <v>323</v>
      </c>
      <c r="D393" s="4" t="s">
        <v>44</v>
      </c>
      <c r="E393" s="91" t="s">
        <v>45</v>
      </c>
      <c r="F393" s="138">
        <v>22248</v>
      </c>
      <c r="G393" s="138">
        <v>22498</v>
      </c>
    </row>
    <row r="394" spans="1:7" ht="26" x14ac:dyDescent="0.35">
      <c r="A394" s="69">
        <v>384</v>
      </c>
      <c r="B394" s="54">
        <v>709</v>
      </c>
      <c r="C394" s="4" t="s">
        <v>323</v>
      </c>
      <c r="D394" s="4">
        <v>240</v>
      </c>
      <c r="E394" s="91" t="s">
        <v>77</v>
      </c>
      <c r="F394" s="138">
        <v>2954</v>
      </c>
      <c r="G394" s="138">
        <v>2954</v>
      </c>
    </row>
    <row r="395" spans="1:7" ht="25" customHeight="1" x14ac:dyDescent="0.35">
      <c r="A395" s="69">
        <v>385</v>
      </c>
      <c r="B395" s="87">
        <v>709</v>
      </c>
      <c r="C395" s="10" t="s">
        <v>297</v>
      </c>
      <c r="D395" s="2"/>
      <c r="E395" s="92" t="s">
        <v>636</v>
      </c>
      <c r="F395" s="137">
        <f>F396+F399</f>
        <v>50</v>
      </c>
      <c r="G395" s="137">
        <f>G396+G399</f>
        <v>50</v>
      </c>
    </row>
    <row r="396" spans="1:7" ht="26" x14ac:dyDescent="0.35">
      <c r="A396" s="69">
        <v>386</v>
      </c>
      <c r="B396" s="87">
        <v>709</v>
      </c>
      <c r="C396" s="10" t="s">
        <v>298</v>
      </c>
      <c r="D396" s="2"/>
      <c r="E396" s="92" t="s">
        <v>170</v>
      </c>
      <c r="F396" s="137">
        <f>F397</f>
        <v>25</v>
      </c>
      <c r="G396" s="137">
        <f>G397</f>
        <v>25</v>
      </c>
    </row>
    <row r="397" spans="1:7" ht="26" x14ac:dyDescent="0.35">
      <c r="A397" s="69">
        <v>387</v>
      </c>
      <c r="B397" s="87">
        <v>709</v>
      </c>
      <c r="C397" s="82" t="s">
        <v>551</v>
      </c>
      <c r="D397" s="2"/>
      <c r="E397" s="85" t="s">
        <v>171</v>
      </c>
      <c r="F397" s="137">
        <f>F398</f>
        <v>25</v>
      </c>
      <c r="G397" s="137">
        <f>G398</f>
        <v>25</v>
      </c>
    </row>
    <row r="398" spans="1:7" ht="26" x14ac:dyDescent="0.35">
      <c r="A398" s="69">
        <v>388</v>
      </c>
      <c r="B398" s="88">
        <v>709</v>
      </c>
      <c r="C398" s="123" t="s">
        <v>551</v>
      </c>
      <c r="D398" s="4">
        <v>240</v>
      </c>
      <c r="E398" s="91" t="s">
        <v>77</v>
      </c>
      <c r="F398" s="138">
        <v>25</v>
      </c>
      <c r="G398" s="138">
        <v>25</v>
      </c>
    </row>
    <row r="399" spans="1:7" ht="39" x14ac:dyDescent="0.35">
      <c r="A399" s="69">
        <v>389</v>
      </c>
      <c r="B399" s="87">
        <v>709</v>
      </c>
      <c r="C399" s="10" t="s">
        <v>300</v>
      </c>
      <c r="D399" s="2"/>
      <c r="E399" s="92" t="s">
        <v>552</v>
      </c>
      <c r="F399" s="137">
        <f>F400</f>
        <v>25</v>
      </c>
      <c r="G399" s="137">
        <f>G400</f>
        <v>25</v>
      </c>
    </row>
    <row r="400" spans="1:7" ht="39" x14ac:dyDescent="0.35">
      <c r="A400" s="69">
        <v>390</v>
      </c>
      <c r="B400" s="87">
        <v>709</v>
      </c>
      <c r="C400" s="10" t="s">
        <v>696</v>
      </c>
      <c r="D400" s="2"/>
      <c r="E400" s="85" t="s">
        <v>173</v>
      </c>
      <c r="F400" s="137">
        <f>F401</f>
        <v>25</v>
      </c>
      <c r="G400" s="137">
        <f>G401</f>
        <v>25</v>
      </c>
    </row>
    <row r="401" spans="1:7" ht="26" x14ac:dyDescent="0.35">
      <c r="A401" s="69">
        <v>391</v>
      </c>
      <c r="B401" s="88">
        <v>709</v>
      </c>
      <c r="C401" s="12" t="s">
        <v>696</v>
      </c>
      <c r="D401" s="4">
        <v>240</v>
      </c>
      <c r="E401" s="91" t="s">
        <v>77</v>
      </c>
      <c r="F401" s="138">
        <v>25</v>
      </c>
      <c r="G401" s="138">
        <v>25</v>
      </c>
    </row>
    <row r="402" spans="1:7" ht="26" x14ac:dyDescent="0.35">
      <c r="A402" s="69">
        <v>392</v>
      </c>
      <c r="B402" s="53">
        <v>709</v>
      </c>
      <c r="C402" s="2" t="s">
        <v>234</v>
      </c>
      <c r="D402" s="2"/>
      <c r="E402" s="92" t="s">
        <v>711</v>
      </c>
      <c r="F402" s="137">
        <f>F403</f>
        <v>80</v>
      </c>
      <c r="G402" s="137">
        <f>G403</f>
        <v>80</v>
      </c>
    </row>
    <row r="403" spans="1:7" ht="26" x14ac:dyDescent="0.35">
      <c r="A403" s="69">
        <v>393</v>
      </c>
      <c r="B403" s="53">
        <v>709</v>
      </c>
      <c r="C403" s="2" t="s">
        <v>269</v>
      </c>
      <c r="D403" s="2"/>
      <c r="E403" s="92" t="s">
        <v>138</v>
      </c>
      <c r="F403" s="137">
        <f>F406+F404</f>
        <v>80</v>
      </c>
      <c r="G403" s="137">
        <f>G406+G404</f>
        <v>80</v>
      </c>
    </row>
    <row r="404" spans="1:7" ht="26" x14ac:dyDescent="0.35">
      <c r="A404" s="69">
        <v>394</v>
      </c>
      <c r="B404" s="53">
        <v>709</v>
      </c>
      <c r="C404" s="2" t="s">
        <v>425</v>
      </c>
      <c r="D404" s="2"/>
      <c r="E404" s="85" t="s">
        <v>184</v>
      </c>
      <c r="F404" s="137">
        <f>F405</f>
        <v>30</v>
      </c>
      <c r="G404" s="137">
        <f>G405</f>
        <v>30</v>
      </c>
    </row>
    <row r="405" spans="1:7" ht="26" x14ac:dyDescent="0.35">
      <c r="A405" s="69">
        <v>395</v>
      </c>
      <c r="B405" s="54">
        <v>709</v>
      </c>
      <c r="C405" s="4" t="s">
        <v>425</v>
      </c>
      <c r="D405" s="4" t="s">
        <v>78</v>
      </c>
      <c r="E405" s="91" t="s">
        <v>77</v>
      </c>
      <c r="F405" s="138">
        <v>30</v>
      </c>
      <c r="G405" s="138">
        <v>30</v>
      </c>
    </row>
    <row r="406" spans="1:7" ht="15.5" x14ac:dyDescent="0.35">
      <c r="A406" s="69">
        <v>396</v>
      </c>
      <c r="B406" s="53">
        <v>709</v>
      </c>
      <c r="C406" s="2" t="s">
        <v>426</v>
      </c>
      <c r="D406" s="2"/>
      <c r="E406" s="85" t="s">
        <v>358</v>
      </c>
      <c r="F406" s="137">
        <f>F407</f>
        <v>50</v>
      </c>
      <c r="G406" s="137">
        <f>G407</f>
        <v>50</v>
      </c>
    </row>
    <row r="407" spans="1:7" ht="26" x14ac:dyDescent="0.35">
      <c r="A407" s="69">
        <v>397</v>
      </c>
      <c r="B407" s="54">
        <v>709</v>
      </c>
      <c r="C407" s="4" t="s">
        <v>426</v>
      </c>
      <c r="D407" s="4" t="s">
        <v>78</v>
      </c>
      <c r="E407" s="91" t="s">
        <v>77</v>
      </c>
      <c r="F407" s="138">
        <v>50</v>
      </c>
      <c r="G407" s="138">
        <v>50</v>
      </c>
    </row>
    <row r="408" spans="1:7" ht="15.5" x14ac:dyDescent="0.35">
      <c r="A408" s="69">
        <v>398</v>
      </c>
      <c r="B408" s="53">
        <v>800</v>
      </c>
      <c r="C408" s="2"/>
      <c r="D408" s="4"/>
      <c r="E408" s="90" t="s">
        <v>40</v>
      </c>
      <c r="F408" s="137">
        <f>F409+F426</f>
        <v>246093</v>
      </c>
      <c r="G408" s="137">
        <f>G409+G426</f>
        <v>246807</v>
      </c>
    </row>
    <row r="409" spans="1:7" ht="15.5" x14ac:dyDescent="0.35">
      <c r="A409" s="69">
        <v>399</v>
      </c>
      <c r="B409" s="53">
        <v>801</v>
      </c>
      <c r="C409" s="2"/>
      <c r="D409" s="2"/>
      <c r="E409" s="85" t="s">
        <v>23</v>
      </c>
      <c r="F409" s="137">
        <f>F410</f>
        <v>207095</v>
      </c>
      <c r="G409" s="137">
        <f>G410</f>
        <v>207395</v>
      </c>
    </row>
    <row r="410" spans="1:7" ht="26" x14ac:dyDescent="0.35">
      <c r="A410" s="69">
        <v>400</v>
      </c>
      <c r="B410" s="53">
        <v>801</v>
      </c>
      <c r="C410" s="2" t="s">
        <v>209</v>
      </c>
      <c r="D410" s="2"/>
      <c r="E410" s="92" t="s">
        <v>570</v>
      </c>
      <c r="F410" s="137">
        <f>F411</f>
        <v>207095</v>
      </c>
      <c r="G410" s="137">
        <f>G411</f>
        <v>207395</v>
      </c>
    </row>
    <row r="411" spans="1:7" ht="15.5" x14ac:dyDescent="0.35">
      <c r="A411" s="69">
        <v>401</v>
      </c>
      <c r="B411" s="53">
        <v>801</v>
      </c>
      <c r="C411" s="10" t="s">
        <v>208</v>
      </c>
      <c r="D411" s="2"/>
      <c r="E411" s="92" t="s">
        <v>105</v>
      </c>
      <c r="F411" s="137">
        <f>F412+F414+F416+F418+F424+F422</f>
        <v>207095</v>
      </c>
      <c r="G411" s="137">
        <f>G412+G414+G416+G418+G424+G422</f>
        <v>207395</v>
      </c>
    </row>
    <row r="412" spans="1:7" ht="26" x14ac:dyDescent="0.35">
      <c r="A412" s="69">
        <v>402</v>
      </c>
      <c r="B412" s="1">
        <v>801</v>
      </c>
      <c r="C412" s="2" t="s">
        <v>595</v>
      </c>
      <c r="D412" s="2"/>
      <c r="E412" s="85" t="s">
        <v>152</v>
      </c>
      <c r="F412" s="137">
        <f>F413</f>
        <v>40300</v>
      </c>
      <c r="G412" s="137">
        <f>G413</f>
        <v>40400</v>
      </c>
    </row>
    <row r="413" spans="1:7" ht="15.5" x14ac:dyDescent="0.35">
      <c r="A413" s="69">
        <v>403</v>
      </c>
      <c r="B413" s="54">
        <v>801</v>
      </c>
      <c r="C413" s="4" t="s">
        <v>595</v>
      </c>
      <c r="D413" s="4" t="s">
        <v>90</v>
      </c>
      <c r="E413" s="91" t="s">
        <v>91</v>
      </c>
      <c r="F413" s="138">
        <v>40300</v>
      </c>
      <c r="G413" s="138">
        <v>40400</v>
      </c>
    </row>
    <row r="414" spans="1:7" ht="29.5" customHeight="1" x14ac:dyDescent="0.35">
      <c r="A414" s="69">
        <v>404</v>
      </c>
      <c r="B414" s="1">
        <v>801</v>
      </c>
      <c r="C414" s="2" t="s">
        <v>207</v>
      </c>
      <c r="D414" s="2"/>
      <c r="E414" s="85" t="s">
        <v>153</v>
      </c>
      <c r="F414" s="137">
        <f>F415</f>
        <v>36100</v>
      </c>
      <c r="G414" s="137">
        <f>G415</f>
        <v>36200</v>
      </c>
    </row>
    <row r="415" spans="1:7" ht="15.5" x14ac:dyDescent="0.35">
      <c r="A415" s="69">
        <v>405</v>
      </c>
      <c r="B415" s="54">
        <v>801</v>
      </c>
      <c r="C415" s="4" t="s">
        <v>207</v>
      </c>
      <c r="D415" s="4" t="s">
        <v>85</v>
      </c>
      <c r="E415" s="91" t="s">
        <v>86</v>
      </c>
      <c r="F415" s="138">
        <v>36100</v>
      </c>
      <c r="G415" s="138">
        <v>36200</v>
      </c>
    </row>
    <row r="416" spans="1:7" ht="26" x14ac:dyDescent="0.35">
      <c r="A416" s="69">
        <v>406</v>
      </c>
      <c r="B416" s="1">
        <v>801</v>
      </c>
      <c r="C416" s="2" t="s">
        <v>210</v>
      </c>
      <c r="D416" s="2"/>
      <c r="E416" s="85" t="s">
        <v>154</v>
      </c>
      <c r="F416" s="137">
        <f>F417</f>
        <v>129100</v>
      </c>
      <c r="G416" s="137">
        <f>G417</f>
        <v>129200</v>
      </c>
    </row>
    <row r="417" spans="1:7" ht="15.5" x14ac:dyDescent="0.35">
      <c r="A417" s="69">
        <v>407</v>
      </c>
      <c r="B417" s="54">
        <v>801</v>
      </c>
      <c r="C417" s="4" t="s">
        <v>210</v>
      </c>
      <c r="D417" s="4" t="s">
        <v>85</v>
      </c>
      <c r="E417" s="91" t="s">
        <v>86</v>
      </c>
      <c r="F417" s="138">
        <v>129100</v>
      </c>
      <c r="G417" s="138">
        <v>129200</v>
      </c>
    </row>
    <row r="418" spans="1:7" ht="15.5" x14ac:dyDescent="0.35">
      <c r="A418" s="69">
        <v>408</v>
      </c>
      <c r="B418" s="1">
        <v>801</v>
      </c>
      <c r="C418" s="2" t="s">
        <v>596</v>
      </c>
      <c r="D418" s="2"/>
      <c r="E418" s="85" t="s">
        <v>38</v>
      </c>
      <c r="F418" s="137">
        <f>F419+F420+F421</f>
        <v>1045</v>
      </c>
      <c r="G418" s="137">
        <f>G419+G420+G421</f>
        <v>1045</v>
      </c>
    </row>
    <row r="419" spans="1:7" ht="26" x14ac:dyDescent="0.35">
      <c r="A419" s="69">
        <v>409</v>
      </c>
      <c r="B419" s="54">
        <v>801</v>
      </c>
      <c r="C419" s="4" t="s">
        <v>596</v>
      </c>
      <c r="D419" s="4" t="s">
        <v>78</v>
      </c>
      <c r="E419" s="91" t="s">
        <v>77</v>
      </c>
      <c r="F419" s="138">
        <v>550</v>
      </c>
      <c r="G419" s="138">
        <v>550</v>
      </c>
    </row>
    <row r="420" spans="1:7" ht="15.5" x14ac:dyDescent="0.35">
      <c r="A420" s="69">
        <v>410</v>
      </c>
      <c r="B420" s="54">
        <v>801</v>
      </c>
      <c r="C420" s="4" t="s">
        <v>596</v>
      </c>
      <c r="D420" s="4" t="s">
        <v>85</v>
      </c>
      <c r="E420" s="91" t="s">
        <v>86</v>
      </c>
      <c r="F420" s="138">
        <v>455</v>
      </c>
      <c r="G420" s="138">
        <v>455</v>
      </c>
    </row>
    <row r="421" spans="1:7" ht="15.5" x14ac:dyDescent="0.35">
      <c r="A421" s="69">
        <v>411</v>
      </c>
      <c r="B421" s="54">
        <v>801</v>
      </c>
      <c r="C421" s="4" t="s">
        <v>596</v>
      </c>
      <c r="D421" s="4" t="s">
        <v>90</v>
      </c>
      <c r="E421" s="91" t="s">
        <v>91</v>
      </c>
      <c r="F421" s="138">
        <v>40</v>
      </c>
      <c r="G421" s="138">
        <v>40</v>
      </c>
    </row>
    <row r="422" spans="1:7" ht="52" x14ac:dyDescent="0.35">
      <c r="A422" s="69">
        <v>412</v>
      </c>
      <c r="B422" s="1">
        <v>801</v>
      </c>
      <c r="C422" s="2" t="s">
        <v>212</v>
      </c>
      <c r="D422" s="4"/>
      <c r="E422" s="85" t="s">
        <v>375</v>
      </c>
      <c r="F422" s="137">
        <f>F423</f>
        <v>500</v>
      </c>
      <c r="G422" s="137">
        <f>G423</f>
        <v>500</v>
      </c>
    </row>
    <row r="423" spans="1:7" ht="15.5" x14ac:dyDescent="0.35">
      <c r="A423" s="69">
        <v>413</v>
      </c>
      <c r="B423" s="54">
        <v>801</v>
      </c>
      <c r="C423" s="4" t="s">
        <v>212</v>
      </c>
      <c r="D423" s="4" t="s">
        <v>85</v>
      </c>
      <c r="E423" s="91" t="s">
        <v>86</v>
      </c>
      <c r="F423" s="138">
        <v>500</v>
      </c>
      <c r="G423" s="138">
        <v>500</v>
      </c>
    </row>
    <row r="424" spans="1:7" ht="65" x14ac:dyDescent="0.35">
      <c r="A424" s="69">
        <v>414</v>
      </c>
      <c r="B424" s="87">
        <v>801</v>
      </c>
      <c r="C424" s="10" t="s">
        <v>588</v>
      </c>
      <c r="D424" s="2"/>
      <c r="E424" s="92" t="s">
        <v>589</v>
      </c>
      <c r="F424" s="137">
        <f>F425</f>
        <v>50</v>
      </c>
      <c r="G424" s="137">
        <f>G425</f>
        <v>50</v>
      </c>
    </row>
    <row r="425" spans="1:7" ht="15.5" x14ac:dyDescent="0.35">
      <c r="A425" s="69">
        <v>415</v>
      </c>
      <c r="B425" s="88">
        <v>801</v>
      </c>
      <c r="C425" s="12" t="s">
        <v>588</v>
      </c>
      <c r="D425" s="4" t="s">
        <v>90</v>
      </c>
      <c r="E425" s="91" t="s">
        <v>91</v>
      </c>
      <c r="F425" s="138">
        <v>50</v>
      </c>
      <c r="G425" s="138">
        <v>50</v>
      </c>
    </row>
    <row r="426" spans="1:7" ht="15.5" x14ac:dyDescent="0.35">
      <c r="A426" s="69">
        <v>416</v>
      </c>
      <c r="B426" s="89" t="s">
        <v>87</v>
      </c>
      <c r="C426" s="70" t="s">
        <v>88</v>
      </c>
      <c r="D426" s="70" t="s">
        <v>88</v>
      </c>
      <c r="E426" s="94" t="s">
        <v>89</v>
      </c>
      <c r="F426" s="137">
        <f>F427+F432</f>
        <v>38998</v>
      </c>
      <c r="G426" s="137">
        <f>G427+G432</f>
        <v>39412</v>
      </c>
    </row>
    <row r="427" spans="1:7" ht="26" x14ac:dyDescent="0.35">
      <c r="A427" s="69">
        <v>417</v>
      </c>
      <c r="B427" s="89" t="s">
        <v>87</v>
      </c>
      <c r="C427" s="2" t="s">
        <v>209</v>
      </c>
      <c r="D427" s="70"/>
      <c r="E427" s="92" t="s">
        <v>570</v>
      </c>
      <c r="F427" s="137">
        <f>F428</f>
        <v>38453</v>
      </c>
      <c r="G427" s="137">
        <f>G428</f>
        <v>38862</v>
      </c>
    </row>
    <row r="428" spans="1:7" ht="39" x14ac:dyDescent="0.35">
      <c r="A428" s="69">
        <v>418</v>
      </c>
      <c r="B428" s="53">
        <v>804</v>
      </c>
      <c r="C428" s="2" t="s">
        <v>214</v>
      </c>
      <c r="D428" s="2"/>
      <c r="E428" s="92" t="s">
        <v>590</v>
      </c>
      <c r="F428" s="137">
        <f>F429</f>
        <v>38453</v>
      </c>
      <c r="G428" s="137">
        <f>G429</f>
        <v>38862</v>
      </c>
    </row>
    <row r="429" spans="1:7" ht="26" x14ac:dyDescent="0.35">
      <c r="A429" s="69">
        <v>419</v>
      </c>
      <c r="B429" s="53">
        <v>804</v>
      </c>
      <c r="C429" s="2" t="s">
        <v>601</v>
      </c>
      <c r="D429" s="2"/>
      <c r="E429" s="85" t="s">
        <v>155</v>
      </c>
      <c r="F429" s="137">
        <f>F430+F431</f>
        <v>38453</v>
      </c>
      <c r="G429" s="137">
        <f>G430+G431</f>
        <v>38862</v>
      </c>
    </row>
    <row r="430" spans="1:7" ht="15.5" x14ac:dyDescent="0.35">
      <c r="A430" s="69">
        <v>420</v>
      </c>
      <c r="B430" s="54">
        <v>804</v>
      </c>
      <c r="C430" s="4" t="s">
        <v>601</v>
      </c>
      <c r="D430" s="4" t="s">
        <v>44</v>
      </c>
      <c r="E430" s="91" t="s">
        <v>45</v>
      </c>
      <c r="F430" s="138">
        <v>36358</v>
      </c>
      <c r="G430" s="138">
        <v>36767</v>
      </c>
    </row>
    <row r="431" spans="1:7" ht="26" x14ac:dyDescent="0.35">
      <c r="A431" s="69">
        <v>421</v>
      </c>
      <c r="B431" s="54">
        <v>804</v>
      </c>
      <c r="C431" s="4" t="s">
        <v>601</v>
      </c>
      <c r="D431" s="4" t="s">
        <v>78</v>
      </c>
      <c r="E431" s="91" t="s">
        <v>77</v>
      </c>
      <c r="F431" s="138">
        <v>2095</v>
      </c>
      <c r="G431" s="138">
        <v>2095</v>
      </c>
    </row>
    <row r="432" spans="1:7" ht="15.5" x14ac:dyDescent="0.35">
      <c r="A432" s="69">
        <v>422</v>
      </c>
      <c r="B432" s="53">
        <v>804</v>
      </c>
      <c r="C432" s="2" t="s">
        <v>189</v>
      </c>
      <c r="D432" s="2"/>
      <c r="E432" s="85" t="s">
        <v>156</v>
      </c>
      <c r="F432" s="137">
        <f>F435+F433</f>
        <v>545</v>
      </c>
      <c r="G432" s="137">
        <f>G435+G433</f>
        <v>550</v>
      </c>
    </row>
    <row r="433" spans="1:7" ht="26" x14ac:dyDescent="0.35">
      <c r="A433" s="69">
        <v>423</v>
      </c>
      <c r="B433" s="87">
        <v>804</v>
      </c>
      <c r="C433" s="10" t="s">
        <v>391</v>
      </c>
      <c r="D433" s="4"/>
      <c r="E433" s="85" t="s">
        <v>392</v>
      </c>
      <c r="F433" s="137">
        <f>F434</f>
        <v>300</v>
      </c>
      <c r="G433" s="137">
        <f>G434</f>
        <v>300</v>
      </c>
    </row>
    <row r="434" spans="1:7" ht="15.5" x14ac:dyDescent="0.35">
      <c r="A434" s="69">
        <v>424</v>
      </c>
      <c r="B434" s="88">
        <v>804</v>
      </c>
      <c r="C434" s="12" t="s">
        <v>391</v>
      </c>
      <c r="D434" s="4" t="s">
        <v>51</v>
      </c>
      <c r="E434" s="91" t="s">
        <v>52</v>
      </c>
      <c r="F434" s="138">
        <v>300</v>
      </c>
      <c r="G434" s="138">
        <v>300</v>
      </c>
    </row>
    <row r="435" spans="1:7" ht="26" x14ac:dyDescent="0.35">
      <c r="A435" s="69">
        <v>425</v>
      </c>
      <c r="B435" s="87">
        <v>804</v>
      </c>
      <c r="C435" s="82" t="s">
        <v>658</v>
      </c>
      <c r="D435" s="51"/>
      <c r="E435" s="85" t="s">
        <v>656</v>
      </c>
      <c r="F435" s="137">
        <f>F436</f>
        <v>245</v>
      </c>
      <c r="G435" s="137">
        <f>G436</f>
        <v>250</v>
      </c>
    </row>
    <row r="436" spans="1:7" ht="15.5" x14ac:dyDescent="0.35">
      <c r="A436" s="69">
        <v>426</v>
      </c>
      <c r="B436" s="88">
        <v>804</v>
      </c>
      <c r="C436" s="123" t="s">
        <v>658</v>
      </c>
      <c r="D436" s="51" t="s">
        <v>90</v>
      </c>
      <c r="E436" s="91" t="s">
        <v>91</v>
      </c>
      <c r="F436" s="138">
        <v>245</v>
      </c>
      <c r="G436" s="138">
        <v>250</v>
      </c>
    </row>
    <row r="437" spans="1:7" ht="15.5" x14ac:dyDescent="0.35">
      <c r="A437" s="69">
        <v>427</v>
      </c>
      <c r="B437" s="53">
        <v>1000</v>
      </c>
      <c r="C437" s="2"/>
      <c r="D437" s="2"/>
      <c r="E437" s="90" t="s">
        <v>24</v>
      </c>
      <c r="F437" s="137">
        <f>F438+F443+F483+F468</f>
        <v>166994.90000000002</v>
      </c>
      <c r="G437" s="137">
        <f>G438+G443+G483+G468</f>
        <v>172297.30000000002</v>
      </c>
    </row>
    <row r="438" spans="1:7" ht="15.5" x14ac:dyDescent="0.35">
      <c r="A438" s="69">
        <v>428</v>
      </c>
      <c r="B438" s="53">
        <v>1001</v>
      </c>
      <c r="C438" s="2"/>
      <c r="D438" s="2"/>
      <c r="E438" s="85" t="s">
        <v>29</v>
      </c>
      <c r="F438" s="137">
        <f t="shared" ref="F438:G441" si="8">F439</f>
        <v>23000</v>
      </c>
      <c r="G438" s="137">
        <f t="shared" si="8"/>
        <v>23100</v>
      </c>
    </row>
    <row r="439" spans="1:7" ht="26" x14ac:dyDescent="0.35">
      <c r="A439" s="69">
        <v>429</v>
      </c>
      <c r="B439" s="53">
        <v>1001</v>
      </c>
      <c r="C439" s="2" t="s">
        <v>195</v>
      </c>
      <c r="D439" s="2"/>
      <c r="E439" s="92" t="s">
        <v>697</v>
      </c>
      <c r="F439" s="137">
        <f t="shared" si="8"/>
        <v>23000</v>
      </c>
      <c r="G439" s="137">
        <f t="shared" si="8"/>
        <v>23100</v>
      </c>
    </row>
    <row r="440" spans="1:7" ht="26" x14ac:dyDescent="0.35">
      <c r="A440" s="69">
        <v>430</v>
      </c>
      <c r="B440" s="53">
        <v>1001</v>
      </c>
      <c r="C440" s="2" t="s">
        <v>303</v>
      </c>
      <c r="D440" s="2" t="s">
        <v>546</v>
      </c>
      <c r="E440" s="92" t="s">
        <v>157</v>
      </c>
      <c r="F440" s="137">
        <f t="shared" si="8"/>
        <v>23000</v>
      </c>
      <c r="G440" s="137">
        <f t="shared" si="8"/>
        <v>23100</v>
      </c>
    </row>
    <row r="441" spans="1:7" ht="52" x14ac:dyDescent="0.35">
      <c r="A441" s="69">
        <v>431</v>
      </c>
      <c r="B441" s="53">
        <v>1001</v>
      </c>
      <c r="C441" s="2" t="s">
        <v>304</v>
      </c>
      <c r="D441" s="2"/>
      <c r="E441" s="85" t="s">
        <v>158</v>
      </c>
      <c r="F441" s="137">
        <f t="shared" si="8"/>
        <v>23000</v>
      </c>
      <c r="G441" s="137">
        <f t="shared" si="8"/>
        <v>23100</v>
      </c>
    </row>
    <row r="442" spans="1:7" ht="26" x14ac:dyDescent="0.35">
      <c r="A442" s="69">
        <v>432</v>
      </c>
      <c r="B442" s="54">
        <v>1001</v>
      </c>
      <c r="C442" s="4" t="s">
        <v>304</v>
      </c>
      <c r="D442" s="12" t="s">
        <v>48</v>
      </c>
      <c r="E442" s="91" t="s">
        <v>49</v>
      </c>
      <c r="F442" s="138">
        <v>23000</v>
      </c>
      <c r="G442" s="138">
        <v>23100</v>
      </c>
    </row>
    <row r="443" spans="1:7" ht="15.5" x14ac:dyDescent="0.35">
      <c r="A443" s="69">
        <v>433</v>
      </c>
      <c r="B443" s="53">
        <v>1003</v>
      </c>
      <c r="C443" s="2"/>
      <c r="D443" s="2"/>
      <c r="E443" s="85" t="s">
        <v>26</v>
      </c>
      <c r="F443" s="137">
        <f>F444+F461+F465</f>
        <v>131482.90000000002</v>
      </c>
      <c r="G443" s="137">
        <f>G444+G461+G465</f>
        <v>136358.30000000002</v>
      </c>
    </row>
    <row r="444" spans="1:7" ht="26" x14ac:dyDescent="0.35">
      <c r="A444" s="69">
        <v>434</v>
      </c>
      <c r="B444" s="53">
        <v>1003</v>
      </c>
      <c r="C444" s="2" t="s">
        <v>195</v>
      </c>
      <c r="D444" s="2"/>
      <c r="E444" s="92" t="s">
        <v>697</v>
      </c>
      <c r="F444" s="137">
        <f>F445</f>
        <v>130081.90000000001</v>
      </c>
      <c r="G444" s="137">
        <f>G445</f>
        <v>134952.30000000002</v>
      </c>
    </row>
    <row r="445" spans="1:7" ht="39" x14ac:dyDescent="0.35">
      <c r="A445" s="69">
        <v>435</v>
      </c>
      <c r="B445" s="53">
        <v>1003</v>
      </c>
      <c r="C445" s="2" t="s">
        <v>194</v>
      </c>
      <c r="D445" s="2"/>
      <c r="E445" s="92" t="s">
        <v>166</v>
      </c>
      <c r="F445" s="137">
        <f>F446+F449+F452+F455+F457+F459</f>
        <v>130081.90000000001</v>
      </c>
      <c r="G445" s="137">
        <f>G446+G449+G452+G455+G457+G459</f>
        <v>134952.30000000002</v>
      </c>
    </row>
    <row r="446" spans="1:7" ht="39" x14ac:dyDescent="0.35">
      <c r="A446" s="69">
        <v>436</v>
      </c>
      <c r="B446" s="53">
        <v>1003</v>
      </c>
      <c r="C446" s="10" t="s">
        <v>193</v>
      </c>
      <c r="D446" s="2"/>
      <c r="E446" s="85" t="s">
        <v>540</v>
      </c>
      <c r="F446" s="137">
        <f>F448+F447</f>
        <v>15493.8</v>
      </c>
      <c r="G446" s="137">
        <f>G448+G447</f>
        <v>16143.2</v>
      </c>
    </row>
    <row r="447" spans="1:7" ht="26" x14ac:dyDescent="0.35">
      <c r="A447" s="69">
        <v>437</v>
      </c>
      <c r="B447" s="54">
        <v>1003</v>
      </c>
      <c r="C447" s="4" t="s">
        <v>193</v>
      </c>
      <c r="D447" s="4" t="s">
        <v>78</v>
      </c>
      <c r="E447" s="91" t="s">
        <v>77</v>
      </c>
      <c r="F447" s="139">
        <v>127</v>
      </c>
      <c r="G447" s="139">
        <v>127</v>
      </c>
    </row>
    <row r="448" spans="1:7" ht="26" x14ac:dyDescent="0.35">
      <c r="A448" s="69">
        <v>438</v>
      </c>
      <c r="B448" s="54">
        <v>1003</v>
      </c>
      <c r="C448" s="4" t="s">
        <v>193</v>
      </c>
      <c r="D448" s="4" t="s">
        <v>48</v>
      </c>
      <c r="E448" s="91" t="s">
        <v>49</v>
      </c>
      <c r="F448" s="139">
        <v>15366.8</v>
      </c>
      <c r="G448" s="139">
        <v>16016.2</v>
      </c>
    </row>
    <row r="449" spans="1:7" ht="52" x14ac:dyDescent="0.35">
      <c r="A449" s="69">
        <v>439</v>
      </c>
      <c r="B449" s="53">
        <v>1003</v>
      </c>
      <c r="C449" s="2" t="s">
        <v>196</v>
      </c>
      <c r="D449" s="2"/>
      <c r="E449" s="85" t="s">
        <v>541</v>
      </c>
      <c r="F449" s="137">
        <f>F451+F450</f>
        <v>104218.6</v>
      </c>
      <c r="G449" s="137">
        <f>G451+G450</f>
        <v>108439.6</v>
      </c>
    </row>
    <row r="450" spans="1:7" ht="26" x14ac:dyDescent="0.35">
      <c r="A450" s="69">
        <v>440</v>
      </c>
      <c r="B450" s="54">
        <v>1003</v>
      </c>
      <c r="C450" s="4" t="s">
        <v>196</v>
      </c>
      <c r="D450" s="4" t="s">
        <v>78</v>
      </c>
      <c r="E450" s="91" t="s">
        <v>77</v>
      </c>
      <c r="F450" s="139">
        <v>1218.5999999999999</v>
      </c>
      <c r="G450" s="139">
        <v>1339.6</v>
      </c>
    </row>
    <row r="451" spans="1:7" ht="26" x14ac:dyDescent="0.35">
      <c r="A451" s="69">
        <v>441</v>
      </c>
      <c r="B451" s="54">
        <v>1003</v>
      </c>
      <c r="C451" s="4" t="s">
        <v>196</v>
      </c>
      <c r="D451" s="4" t="s">
        <v>48</v>
      </c>
      <c r="E451" s="91" t="s">
        <v>49</v>
      </c>
      <c r="F451" s="139">
        <v>103000</v>
      </c>
      <c r="G451" s="139">
        <v>107100</v>
      </c>
    </row>
    <row r="452" spans="1:7" ht="52" x14ac:dyDescent="0.35">
      <c r="A452" s="69">
        <v>442</v>
      </c>
      <c r="B452" s="53">
        <v>1003</v>
      </c>
      <c r="C452" s="10" t="s">
        <v>197</v>
      </c>
      <c r="D452" s="2"/>
      <c r="E452" s="85" t="s">
        <v>534</v>
      </c>
      <c r="F452" s="137">
        <f>F454+F453</f>
        <v>10191.299999999999</v>
      </c>
      <c r="G452" s="137">
        <f>G454+G453</f>
        <v>10191.299999999999</v>
      </c>
    </row>
    <row r="453" spans="1:7" ht="26" x14ac:dyDescent="0.35">
      <c r="A453" s="69">
        <v>443</v>
      </c>
      <c r="B453" s="54">
        <v>1003</v>
      </c>
      <c r="C453" s="4" t="s">
        <v>197</v>
      </c>
      <c r="D453" s="4" t="s">
        <v>78</v>
      </c>
      <c r="E453" s="91" t="s">
        <v>77</v>
      </c>
      <c r="F453" s="139">
        <v>150</v>
      </c>
      <c r="G453" s="139">
        <v>150</v>
      </c>
    </row>
    <row r="454" spans="1:7" ht="26" x14ac:dyDescent="0.35">
      <c r="A454" s="69">
        <v>444</v>
      </c>
      <c r="B454" s="54">
        <v>1003</v>
      </c>
      <c r="C454" s="4" t="s">
        <v>197</v>
      </c>
      <c r="D454" s="4" t="s">
        <v>48</v>
      </c>
      <c r="E454" s="91" t="s">
        <v>49</v>
      </c>
      <c r="F454" s="139">
        <v>10041.299999999999</v>
      </c>
      <c r="G454" s="139">
        <v>10041.299999999999</v>
      </c>
    </row>
    <row r="455" spans="1:7" ht="39" x14ac:dyDescent="0.35">
      <c r="A455" s="69">
        <v>445</v>
      </c>
      <c r="B455" s="53">
        <v>1003</v>
      </c>
      <c r="C455" s="31" t="s">
        <v>305</v>
      </c>
      <c r="D455" s="2"/>
      <c r="E455" s="85" t="s">
        <v>179</v>
      </c>
      <c r="F455" s="137">
        <f>F456</f>
        <v>150</v>
      </c>
      <c r="G455" s="137">
        <f>G456</f>
        <v>150</v>
      </c>
    </row>
    <row r="456" spans="1:7" ht="26" x14ac:dyDescent="0.35">
      <c r="A456" s="69">
        <v>446</v>
      </c>
      <c r="B456" s="54">
        <v>1003</v>
      </c>
      <c r="C456" s="51" t="s">
        <v>305</v>
      </c>
      <c r="D456" s="4" t="s">
        <v>48</v>
      </c>
      <c r="E456" s="91" t="s">
        <v>49</v>
      </c>
      <c r="F456" s="138">
        <v>150</v>
      </c>
      <c r="G456" s="138">
        <v>150</v>
      </c>
    </row>
    <row r="457" spans="1:7" ht="39" x14ac:dyDescent="0.35">
      <c r="A457" s="69">
        <v>447</v>
      </c>
      <c r="B457" s="53">
        <v>1003</v>
      </c>
      <c r="C457" s="2" t="s">
        <v>306</v>
      </c>
      <c r="D457" s="2"/>
      <c r="E457" s="85" t="s">
        <v>76</v>
      </c>
      <c r="F457" s="137">
        <f>F458</f>
        <v>10</v>
      </c>
      <c r="G457" s="137">
        <f>G458</f>
        <v>10</v>
      </c>
    </row>
    <row r="458" spans="1:7" ht="39" x14ac:dyDescent="0.35">
      <c r="A458" s="69">
        <v>448</v>
      </c>
      <c r="B458" s="54">
        <v>1003</v>
      </c>
      <c r="C458" s="4" t="s">
        <v>306</v>
      </c>
      <c r="D458" s="4" t="s">
        <v>56</v>
      </c>
      <c r="E458" s="91" t="s">
        <v>518</v>
      </c>
      <c r="F458" s="138">
        <v>10</v>
      </c>
      <c r="G458" s="138">
        <v>10</v>
      </c>
    </row>
    <row r="459" spans="1:7" ht="78" x14ac:dyDescent="0.35">
      <c r="A459" s="69">
        <v>449</v>
      </c>
      <c r="B459" s="1">
        <v>1003</v>
      </c>
      <c r="C459" s="2" t="s">
        <v>367</v>
      </c>
      <c r="D459" s="4"/>
      <c r="E459" s="5" t="s">
        <v>605</v>
      </c>
      <c r="F459" s="137">
        <f>F460</f>
        <v>18.2</v>
      </c>
      <c r="G459" s="137">
        <f>G460</f>
        <v>18.2</v>
      </c>
    </row>
    <row r="460" spans="1:7" ht="26" x14ac:dyDescent="0.35">
      <c r="A460" s="69">
        <v>450</v>
      </c>
      <c r="B460" s="3">
        <v>1003</v>
      </c>
      <c r="C460" s="4" t="s">
        <v>367</v>
      </c>
      <c r="D460" s="4" t="s">
        <v>48</v>
      </c>
      <c r="E460" s="91" t="s">
        <v>49</v>
      </c>
      <c r="F460" s="139">
        <v>18.2</v>
      </c>
      <c r="G460" s="139">
        <v>18.2</v>
      </c>
    </row>
    <row r="461" spans="1:7" ht="39" x14ac:dyDescent="0.35">
      <c r="A461" s="69">
        <v>451</v>
      </c>
      <c r="B461" s="53">
        <v>1003</v>
      </c>
      <c r="C461" s="2" t="s">
        <v>201</v>
      </c>
      <c r="D461" s="2"/>
      <c r="E461" s="85" t="s">
        <v>618</v>
      </c>
      <c r="F461" s="137">
        <f t="shared" ref="F461:G463" si="9">F462</f>
        <v>1181</v>
      </c>
      <c r="G461" s="137">
        <f t="shared" si="9"/>
        <v>1181</v>
      </c>
    </row>
    <row r="462" spans="1:7" ht="26" x14ac:dyDescent="0.35">
      <c r="A462" s="69">
        <v>452</v>
      </c>
      <c r="B462" s="53">
        <v>1003</v>
      </c>
      <c r="C462" s="2" t="s">
        <v>278</v>
      </c>
      <c r="D462" s="2"/>
      <c r="E462" s="85" t="s">
        <v>483</v>
      </c>
      <c r="F462" s="137">
        <f t="shared" si="9"/>
        <v>1181</v>
      </c>
      <c r="G462" s="137">
        <f t="shared" si="9"/>
        <v>1181</v>
      </c>
    </row>
    <row r="463" spans="1:7" ht="26" x14ac:dyDescent="0.35">
      <c r="A463" s="69">
        <v>453</v>
      </c>
      <c r="B463" s="53">
        <v>1003</v>
      </c>
      <c r="C463" s="2" t="s">
        <v>599</v>
      </c>
      <c r="D463" s="2"/>
      <c r="E463" s="85" t="s">
        <v>525</v>
      </c>
      <c r="F463" s="137">
        <f t="shared" si="9"/>
        <v>1181</v>
      </c>
      <c r="G463" s="137">
        <f t="shared" si="9"/>
        <v>1181</v>
      </c>
    </row>
    <row r="464" spans="1:7" ht="26" x14ac:dyDescent="0.35">
      <c r="A464" s="69">
        <v>454</v>
      </c>
      <c r="B464" s="54">
        <v>1003</v>
      </c>
      <c r="C464" s="4" t="s">
        <v>599</v>
      </c>
      <c r="D464" s="4" t="s">
        <v>48</v>
      </c>
      <c r="E464" s="91" t="s">
        <v>49</v>
      </c>
      <c r="F464" s="138">
        <v>1181</v>
      </c>
      <c r="G464" s="138">
        <v>1181</v>
      </c>
    </row>
    <row r="465" spans="1:7" ht="15.5" x14ac:dyDescent="0.35">
      <c r="A465" s="69">
        <v>455</v>
      </c>
      <c r="B465" s="53">
        <v>1003</v>
      </c>
      <c r="C465" s="31" t="s">
        <v>189</v>
      </c>
      <c r="D465" s="4"/>
      <c r="E465" s="85" t="s">
        <v>156</v>
      </c>
      <c r="F465" s="137">
        <f>F466</f>
        <v>220</v>
      </c>
      <c r="G465" s="137">
        <f>G466</f>
        <v>225</v>
      </c>
    </row>
    <row r="466" spans="1:7" ht="39" x14ac:dyDescent="0.35">
      <c r="A466" s="69">
        <v>456</v>
      </c>
      <c r="B466" s="53">
        <v>1003</v>
      </c>
      <c r="C466" s="31" t="s">
        <v>308</v>
      </c>
      <c r="D466" s="2"/>
      <c r="E466" s="85" t="s">
        <v>438</v>
      </c>
      <c r="F466" s="137">
        <f>F467</f>
        <v>220</v>
      </c>
      <c r="G466" s="137">
        <f>G467</f>
        <v>225</v>
      </c>
    </row>
    <row r="467" spans="1:7" ht="15.5" x14ac:dyDescent="0.35">
      <c r="A467" s="69">
        <v>457</v>
      </c>
      <c r="B467" s="54">
        <v>1003</v>
      </c>
      <c r="C467" s="51" t="s">
        <v>308</v>
      </c>
      <c r="D467" s="4" t="s">
        <v>46</v>
      </c>
      <c r="E467" s="91" t="s">
        <v>47</v>
      </c>
      <c r="F467" s="138">
        <v>220</v>
      </c>
      <c r="G467" s="138">
        <v>225</v>
      </c>
    </row>
    <row r="468" spans="1:7" ht="15.5" x14ac:dyDescent="0.35">
      <c r="A468" s="69">
        <v>458</v>
      </c>
      <c r="B468" s="53">
        <v>1004</v>
      </c>
      <c r="C468" s="2"/>
      <c r="D468" s="2"/>
      <c r="E468" s="85" t="s">
        <v>538</v>
      </c>
      <c r="F468" s="137">
        <f>F469+F476</f>
        <v>2213</v>
      </c>
      <c r="G468" s="137">
        <f>G469+G476</f>
        <v>2213</v>
      </c>
    </row>
    <row r="469" spans="1:7" ht="39" x14ac:dyDescent="0.35">
      <c r="A469" s="69">
        <v>459</v>
      </c>
      <c r="B469" s="53">
        <v>1004</v>
      </c>
      <c r="C469" s="2" t="s">
        <v>279</v>
      </c>
      <c r="D469" s="2"/>
      <c r="E469" s="92" t="s">
        <v>633</v>
      </c>
      <c r="F469" s="137">
        <f>F473+F470</f>
        <v>653</v>
      </c>
      <c r="G469" s="137">
        <f>G473+G470</f>
        <v>653</v>
      </c>
    </row>
    <row r="470" spans="1:7" ht="26" x14ac:dyDescent="0.35">
      <c r="A470" s="69">
        <v>460</v>
      </c>
      <c r="B470" s="53">
        <v>1004</v>
      </c>
      <c r="C470" s="2" t="s">
        <v>280</v>
      </c>
      <c r="D470" s="2"/>
      <c r="E470" s="92" t="s">
        <v>119</v>
      </c>
      <c r="F470" s="137">
        <f>F471</f>
        <v>153</v>
      </c>
      <c r="G470" s="137">
        <f>G471</f>
        <v>153</v>
      </c>
    </row>
    <row r="471" spans="1:7" ht="65" x14ac:dyDescent="0.35">
      <c r="A471" s="69">
        <v>461</v>
      </c>
      <c r="B471" s="53">
        <v>1004</v>
      </c>
      <c r="C471" s="2" t="s">
        <v>714</v>
      </c>
      <c r="D471" s="2"/>
      <c r="E471" s="85" t="s">
        <v>713</v>
      </c>
      <c r="F471" s="137">
        <f>F472</f>
        <v>153</v>
      </c>
      <c r="G471" s="137">
        <f>G472</f>
        <v>153</v>
      </c>
    </row>
    <row r="472" spans="1:7" ht="15.5" x14ac:dyDescent="0.35">
      <c r="A472" s="69">
        <v>462</v>
      </c>
      <c r="B472" s="54">
        <v>1004</v>
      </c>
      <c r="C472" s="4" t="s">
        <v>714</v>
      </c>
      <c r="D472" s="4" t="s">
        <v>90</v>
      </c>
      <c r="E472" s="91" t="s">
        <v>91</v>
      </c>
      <c r="F472" s="138">
        <v>153</v>
      </c>
      <c r="G472" s="138">
        <v>153</v>
      </c>
    </row>
    <row r="473" spans="1:7" ht="26" x14ac:dyDescent="0.35">
      <c r="A473" s="69">
        <v>463</v>
      </c>
      <c r="B473" s="53">
        <v>1004</v>
      </c>
      <c r="C473" s="2" t="s">
        <v>285</v>
      </c>
      <c r="D473" s="2"/>
      <c r="E473" s="92" t="s">
        <v>122</v>
      </c>
      <c r="F473" s="137">
        <f>F474</f>
        <v>500</v>
      </c>
      <c r="G473" s="137">
        <f>G474</f>
        <v>500</v>
      </c>
    </row>
    <row r="474" spans="1:7" ht="28" customHeight="1" x14ac:dyDescent="0.35">
      <c r="A474" s="69">
        <v>464</v>
      </c>
      <c r="B474" s="53">
        <v>1004</v>
      </c>
      <c r="C474" s="2" t="s">
        <v>289</v>
      </c>
      <c r="D474" s="2"/>
      <c r="E474" s="110" t="s">
        <v>532</v>
      </c>
      <c r="F474" s="137">
        <f>F475</f>
        <v>500</v>
      </c>
      <c r="G474" s="137">
        <f>G475</f>
        <v>500</v>
      </c>
    </row>
    <row r="475" spans="1:7" ht="15.5" x14ac:dyDescent="0.35">
      <c r="A475" s="69">
        <v>465</v>
      </c>
      <c r="B475" s="54">
        <v>1004</v>
      </c>
      <c r="C475" s="4" t="s">
        <v>289</v>
      </c>
      <c r="D475" s="4" t="s">
        <v>90</v>
      </c>
      <c r="E475" s="91" t="s">
        <v>91</v>
      </c>
      <c r="F475" s="139">
        <v>500</v>
      </c>
      <c r="G475" s="139">
        <v>500</v>
      </c>
    </row>
    <row r="476" spans="1:7" ht="26" x14ac:dyDescent="0.35">
      <c r="A476" s="69">
        <v>466</v>
      </c>
      <c r="B476" s="53">
        <v>1004</v>
      </c>
      <c r="C476" s="2" t="s">
        <v>195</v>
      </c>
      <c r="D476" s="4"/>
      <c r="E476" s="92" t="s">
        <v>697</v>
      </c>
      <c r="F476" s="137">
        <f>F477+F480</f>
        <v>1560</v>
      </c>
      <c r="G476" s="137">
        <f>G477+G480</f>
        <v>1560</v>
      </c>
    </row>
    <row r="477" spans="1:7" ht="26" x14ac:dyDescent="0.35">
      <c r="A477" s="69">
        <v>467</v>
      </c>
      <c r="B477" s="1">
        <v>1004</v>
      </c>
      <c r="C477" s="2" t="s">
        <v>307</v>
      </c>
      <c r="D477" s="2"/>
      <c r="E477" s="92" t="s">
        <v>169</v>
      </c>
      <c r="F477" s="137">
        <f>F478</f>
        <v>1160</v>
      </c>
      <c r="G477" s="137">
        <f>G478</f>
        <v>1160</v>
      </c>
    </row>
    <row r="478" spans="1:7" ht="39" x14ac:dyDescent="0.35">
      <c r="A478" s="69">
        <v>468</v>
      </c>
      <c r="B478" s="1">
        <v>1004</v>
      </c>
      <c r="C478" s="2" t="s">
        <v>369</v>
      </c>
      <c r="D478" s="2"/>
      <c r="E478" s="85" t="s">
        <v>368</v>
      </c>
      <c r="F478" s="137">
        <f>F479</f>
        <v>1160</v>
      </c>
      <c r="G478" s="137">
        <f>G479</f>
        <v>1160</v>
      </c>
    </row>
    <row r="479" spans="1:7" ht="26" x14ac:dyDescent="0.35">
      <c r="A479" s="69">
        <v>469</v>
      </c>
      <c r="B479" s="3">
        <v>1004</v>
      </c>
      <c r="C479" s="4" t="s">
        <v>369</v>
      </c>
      <c r="D479" s="4" t="s">
        <v>48</v>
      </c>
      <c r="E479" s="91" t="s">
        <v>49</v>
      </c>
      <c r="F479" s="138">
        <v>1160</v>
      </c>
      <c r="G479" s="138">
        <v>1160</v>
      </c>
    </row>
    <row r="480" spans="1:7" ht="26" x14ac:dyDescent="0.35">
      <c r="A480" s="69">
        <v>470</v>
      </c>
      <c r="B480" s="1">
        <v>1004</v>
      </c>
      <c r="C480" s="2" t="s">
        <v>428</v>
      </c>
      <c r="D480" s="2"/>
      <c r="E480" s="92" t="s">
        <v>389</v>
      </c>
      <c r="F480" s="137">
        <f>F481</f>
        <v>400</v>
      </c>
      <c r="G480" s="137">
        <f>G481</f>
        <v>400</v>
      </c>
    </row>
    <row r="481" spans="1:7" ht="39" x14ac:dyDescent="0.35">
      <c r="A481" s="69">
        <v>471</v>
      </c>
      <c r="B481" s="1">
        <v>1004</v>
      </c>
      <c r="C481" s="2" t="s">
        <v>390</v>
      </c>
      <c r="D481" s="2"/>
      <c r="E481" s="5" t="s">
        <v>437</v>
      </c>
      <c r="F481" s="137">
        <f>F482</f>
        <v>400</v>
      </c>
      <c r="G481" s="137">
        <f>G482</f>
        <v>400</v>
      </c>
    </row>
    <row r="482" spans="1:7" ht="26" x14ac:dyDescent="0.35">
      <c r="A482" s="69">
        <v>472</v>
      </c>
      <c r="B482" s="3">
        <v>1004</v>
      </c>
      <c r="C482" s="4" t="s">
        <v>390</v>
      </c>
      <c r="D482" s="4" t="s">
        <v>48</v>
      </c>
      <c r="E482" s="91" t="s">
        <v>49</v>
      </c>
      <c r="F482" s="138">
        <v>400</v>
      </c>
      <c r="G482" s="138">
        <v>400</v>
      </c>
    </row>
    <row r="483" spans="1:7" ht="15.5" x14ac:dyDescent="0.35">
      <c r="A483" s="69">
        <v>473</v>
      </c>
      <c r="B483" s="53">
        <v>1006</v>
      </c>
      <c r="C483" s="10"/>
      <c r="D483" s="10"/>
      <c r="E483" s="85" t="s">
        <v>42</v>
      </c>
      <c r="F483" s="137">
        <f>F484</f>
        <v>10299</v>
      </c>
      <c r="G483" s="137">
        <f>G484</f>
        <v>10626</v>
      </c>
    </row>
    <row r="484" spans="1:7" ht="26" x14ac:dyDescent="0.35">
      <c r="A484" s="69">
        <v>474</v>
      </c>
      <c r="B484" s="53">
        <v>1006</v>
      </c>
      <c r="C484" s="2" t="s">
        <v>195</v>
      </c>
      <c r="D484" s="2"/>
      <c r="E484" s="92" t="s">
        <v>697</v>
      </c>
      <c r="F484" s="137">
        <f>F488+F485</f>
        <v>10299</v>
      </c>
      <c r="G484" s="137">
        <f>G488+G485</f>
        <v>10626</v>
      </c>
    </row>
    <row r="485" spans="1:7" ht="39" x14ac:dyDescent="0.35">
      <c r="A485" s="69">
        <v>475</v>
      </c>
      <c r="B485" s="53">
        <v>1006</v>
      </c>
      <c r="C485" s="2" t="s">
        <v>194</v>
      </c>
      <c r="D485" s="2"/>
      <c r="E485" s="92" t="s">
        <v>166</v>
      </c>
      <c r="F485" s="137">
        <f>F486</f>
        <v>200</v>
      </c>
      <c r="G485" s="137">
        <f>G486</f>
        <v>205</v>
      </c>
    </row>
    <row r="486" spans="1:7" ht="39" x14ac:dyDescent="0.35">
      <c r="A486" s="69">
        <v>476</v>
      </c>
      <c r="B486" s="53">
        <v>1006</v>
      </c>
      <c r="C486" s="31" t="s">
        <v>309</v>
      </c>
      <c r="D486" s="2"/>
      <c r="E486" s="85" t="s">
        <v>168</v>
      </c>
      <c r="F486" s="137">
        <f>F487</f>
        <v>200</v>
      </c>
      <c r="G486" s="137">
        <f>G487</f>
        <v>205</v>
      </c>
    </row>
    <row r="487" spans="1:7" ht="26" x14ac:dyDescent="0.35">
      <c r="A487" s="69">
        <v>477</v>
      </c>
      <c r="B487" s="54">
        <v>1006</v>
      </c>
      <c r="C487" s="51" t="s">
        <v>309</v>
      </c>
      <c r="D487" s="4" t="s">
        <v>72</v>
      </c>
      <c r="E487" s="91" t="s">
        <v>603</v>
      </c>
      <c r="F487" s="138">
        <v>200</v>
      </c>
      <c r="G487" s="138">
        <v>205</v>
      </c>
    </row>
    <row r="488" spans="1:7" ht="39" x14ac:dyDescent="0.35">
      <c r="A488" s="69">
        <v>478</v>
      </c>
      <c r="B488" s="53">
        <v>1006</v>
      </c>
      <c r="C488" s="2" t="s">
        <v>310</v>
      </c>
      <c r="D488" s="2"/>
      <c r="E488" s="92" t="s">
        <v>698</v>
      </c>
      <c r="F488" s="137">
        <f>F489+F492</f>
        <v>10099</v>
      </c>
      <c r="G488" s="137">
        <f>G489+G492</f>
        <v>10421</v>
      </c>
    </row>
    <row r="489" spans="1:7" ht="39" x14ac:dyDescent="0.35">
      <c r="A489" s="69">
        <v>479</v>
      </c>
      <c r="B489" s="53">
        <v>1006</v>
      </c>
      <c r="C489" s="10" t="s">
        <v>327</v>
      </c>
      <c r="D489" s="2"/>
      <c r="E489" s="85" t="s">
        <v>540</v>
      </c>
      <c r="F489" s="137">
        <f>F490+F491</f>
        <v>742</v>
      </c>
      <c r="G489" s="137">
        <f>G490+G491</f>
        <v>742</v>
      </c>
    </row>
    <row r="490" spans="1:7" ht="15.5" x14ac:dyDescent="0.35">
      <c r="A490" s="69">
        <v>480</v>
      </c>
      <c r="B490" s="54">
        <v>1006</v>
      </c>
      <c r="C490" s="4" t="s">
        <v>327</v>
      </c>
      <c r="D490" s="4" t="s">
        <v>44</v>
      </c>
      <c r="E490" s="91" t="s">
        <v>45</v>
      </c>
      <c r="F490" s="139">
        <v>707</v>
      </c>
      <c r="G490" s="139">
        <v>707</v>
      </c>
    </row>
    <row r="491" spans="1:7" ht="26" x14ac:dyDescent="0.35">
      <c r="A491" s="69">
        <v>481</v>
      </c>
      <c r="B491" s="54">
        <v>1006</v>
      </c>
      <c r="C491" s="4" t="s">
        <v>327</v>
      </c>
      <c r="D491" s="4">
        <v>240</v>
      </c>
      <c r="E491" s="91" t="s">
        <v>77</v>
      </c>
      <c r="F491" s="139">
        <v>35</v>
      </c>
      <c r="G491" s="139">
        <v>35</v>
      </c>
    </row>
    <row r="492" spans="1:7" ht="52" x14ac:dyDescent="0.35">
      <c r="A492" s="69">
        <v>482</v>
      </c>
      <c r="B492" s="53">
        <v>1006</v>
      </c>
      <c r="C492" s="2" t="s">
        <v>328</v>
      </c>
      <c r="D492" s="2"/>
      <c r="E492" s="85" t="s">
        <v>541</v>
      </c>
      <c r="F492" s="137">
        <f>F493+F494</f>
        <v>9357</v>
      </c>
      <c r="G492" s="137">
        <f>G493+G494</f>
        <v>9679</v>
      </c>
    </row>
    <row r="493" spans="1:7" ht="15.5" x14ac:dyDescent="0.35">
      <c r="A493" s="69">
        <v>483</v>
      </c>
      <c r="B493" s="54">
        <v>1006</v>
      </c>
      <c r="C493" s="4" t="s">
        <v>328</v>
      </c>
      <c r="D493" s="4" t="s">
        <v>44</v>
      </c>
      <c r="E493" s="91" t="s">
        <v>45</v>
      </c>
      <c r="F493" s="139">
        <v>6667</v>
      </c>
      <c r="G493" s="139">
        <v>6667</v>
      </c>
    </row>
    <row r="494" spans="1:7" ht="26" x14ac:dyDescent="0.35">
      <c r="A494" s="69">
        <v>484</v>
      </c>
      <c r="B494" s="54">
        <v>1006</v>
      </c>
      <c r="C494" s="4" t="s">
        <v>328</v>
      </c>
      <c r="D494" s="4">
        <v>240</v>
      </c>
      <c r="E494" s="91" t="s">
        <v>77</v>
      </c>
      <c r="F494" s="139">
        <v>2690</v>
      </c>
      <c r="G494" s="139">
        <v>3012</v>
      </c>
    </row>
    <row r="495" spans="1:7" ht="15.5" x14ac:dyDescent="0.35">
      <c r="A495" s="69">
        <v>485</v>
      </c>
      <c r="B495" s="53">
        <v>1100</v>
      </c>
      <c r="C495" s="10"/>
      <c r="D495" s="10"/>
      <c r="E495" s="90" t="s">
        <v>34</v>
      </c>
      <c r="F495" s="137">
        <f>F505+F527+F496</f>
        <v>124022.39999999999</v>
      </c>
      <c r="G495" s="137">
        <f>G505+G527+G496</f>
        <v>124235.4</v>
      </c>
    </row>
    <row r="496" spans="1:7" ht="15.5" x14ac:dyDescent="0.35">
      <c r="A496" s="69">
        <v>486</v>
      </c>
      <c r="B496" s="53">
        <v>1101</v>
      </c>
      <c r="C496" s="10"/>
      <c r="D496" s="10"/>
      <c r="E496" s="85" t="s">
        <v>611</v>
      </c>
      <c r="F496" s="137">
        <f>F497</f>
        <v>13865.4</v>
      </c>
      <c r="G496" s="137">
        <f>G497</f>
        <v>13865.4</v>
      </c>
    </row>
    <row r="497" spans="1:7" ht="39" x14ac:dyDescent="0.35">
      <c r="A497" s="69">
        <v>487</v>
      </c>
      <c r="B497" s="53">
        <v>1101</v>
      </c>
      <c r="C497" s="2" t="s">
        <v>279</v>
      </c>
      <c r="D497" s="2"/>
      <c r="E497" s="92" t="s">
        <v>633</v>
      </c>
      <c r="F497" s="137">
        <f>F498</f>
        <v>13865.4</v>
      </c>
      <c r="G497" s="137">
        <f>G498</f>
        <v>13865.4</v>
      </c>
    </row>
    <row r="498" spans="1:7" ht="39" x14ac:dyDescent="0.35">
      <c r="A498" s="69">
        <v>488</v>
      </c>
      <c r="B498" s="53">
        <v>1101</v>
      </c>
      <c r="C498" s="31" t="s">
        <v>290</v>
      </c>
      <c r="D498" s="2"/>
      <c r="E498" s="92" t="s">
        <v>127</v>
      </c>
      <c r="F498" s="137">
        <f>F499+F501+F503</f>
        <v>13865.4</v>
      </c>
      <c r="G498" s="137">
        <f>G499+G501+G503</f>
        <v>13865.4</v>
      </c>
    </row>
    <row r="499" spans="1:7" ht="15.5" x14ac:dyDescent="0.35">
      <c r="A499" s="69">
        <v>489</v>
      </c>
      <c r="B499" s="53">
        <v>1101</v>
      </c>
      <c r="C499" s="2" t="s">
        <v>291</v>
      </c>
      <c r="D499" s="2"/>
      <c r="E499" s="85" t="s">
        <v>129</v>
      </c>
      <c r="F499" s="137">
        <f>F500</f>
        <v>12825.4</v>
      </c>
      <c r="G499" s="137">
        <f>G500</f>
        <v>12825.4</v>
      </c>
    </row>
    <row r="500" spans="1:7" ht="15.5" x14ac:dyDescent="0.35">
      <c r="A500" s="69">
        <v>490</v>
      </c>
      <c r="B500" s="54">
        <v>1101</v>
      </c>
      <c r="C500" s="4" t="s">
        <v>291</v>
      </c>
      <c r="D500" s="4" t="s">
        <v>90</v>
      </c>
      <c r="E500" s="91" t="s">
        <v>91</v>
      </c>
      <c r="F500" s="138">
        <v>12825.4</v>
      </c>
      <c r="G500" s="138">
        <v>12825.4</v>
      </c>
    </row>
    <row r="501" spans="1:7" ht="39" x14ac:dyDescent="0.35">
      <c r="A501" s="69">
        <v>491</v>
      </c>
      <c r="B501" s="53">
        <v>1101</v>
      </c>
      <c r="C501" s="2" t="s">
        <v>380</v>
      </c>
      <c r="D501" s="4"/>
      <c r="E501" s="85" t="s">
        <v>448</v>
      </c>
      <c r="F501" s="137">
        <f>F502</f>
        <v>650</v>
      </c>
      <c r="G501" s="137">
        <f>G502</f>
        <v>650</v>
      </c>
    </row>
    <row r="502" spans="1:7" ht="15.5" x14ac:dyDescent="0.35">
      <c r="A502" s="69">
        <v>492</v>
      </c>
      <c r="B502" s="54">
        <v>1101</v>
      </c>
      <c r="C502" s="4" t="s">
        <v>380</v>
      </c>
      <c r="D502" s="4" t="s">
        <v>90</v>
      </c>
      <c r="E502" s="91" t="s">
        <v>91</v>
      </c>
      <c r="F502" s="138">
        <v>650</v>
      </c>
      <c r="G502" s="138">
        <v>650</v>
      </c>
    </row>
    <row r="503" spans="1:7" ht="26" x14ac:dyDescent="0.35">
      <c r="A503" s="69">
        <v>493</v>
      </c>
      <c r="B503" s="53">
        <v>1101</v>
      </c>
      <c r="C503" s="2" t="s">
        <v>478</v>
      </c>
      <c r="D503" s="4"/>
      <c r="E503" s="85" t="s">
        <v>477</v>
      </c>
      <c r="F503" s="137">
        <f>F504</f>
        <v>390</v>
      </c>
      <c r="G503" s="137">
        <f>G504</f>
        <v>390</v>
      </c>
    </row>
    <row r="504" spans="1:7" ht="15.5" x14ac:dyDescent="0.35">
      <c r="A504" s="69">
        <v>494</v>
      </c>
      <c r="B504" s="54">
        <v>1101</v>
      </c>
      <c r="C504" s="4" t="s">
        <v>478</v>
      </c>
      <c r="D504" s="4" t="s">
        <v>90</v>
      </c>
      <c r="E504" s="91" t="s">
        <v>91</v>
      </c>
      <c r="F504" s="138">
        <v>390</v>
      </c>
      <c r="G504" s="138">
        <v>390</v>
      </c>
    </row>
    <row r="505" spans="1:7" ht="15.5" x14ac:dyDescent="0.35">
      <c r="A505" s="69">
        <v>495</v>
      </c>
      <c r="B505" s="53">
        <v>1102</v>
      </c>
      <c r="C505" s="10"/>
      <c r="D505" s="10"/>
      <c r="E505" s="85" t="s">
        <v>41</v>
      </c>
      <c r="F505" s="137">
        <f>F510+F524+F506</f>
        <v>93567.7</v>
      </c>
      <c r="G505" s="137">
        <f>G510+G524+G506</f>
        <v>93780.7</v>
      </c>
    </row>
    <row r="506" spans="1:7" ht="26" x14ac:dyDescent="0.35">
      <c r="A506" s="69">
        <v>496</v>
      </c>
      <c r="B506" s="9">
        <v>1102</v>
      </c>
      <c r="C506" s="10" t="s">
        <v>297</v>
      </c>
      <c r="D506" s="10"/>
      <c r="E506" s="28" t="s">
        <v>635</v>
      </c>
      <c r="F506" s="137">
        <f t="shared" ref="F506:G508" si="10">F507</f>
        <v>200</v>
      </c>
      <c r="G506" s="137">
        <f t="shared" si="10"/>
        <v>200</v>
      </c>
    </row>
    <row r="507" spans="1:7" ht="26" x14ac:dyDescent="0.35">
      <c r="A507" s="69">
        <v>497</v>
      </c>
      <c r="B507" s="9">
        <v>1102</v>
      </c>
      <c r="C507" s="10" t="s">
        <v>298</v>
      </c>
      <c r="D507" s="10"/>
      <c r="E507" s="28" t="s">
        <v>170</v>
      </c>
      <c r="F507" s="137">
        <f t="shared" si="10"/>
        <v>200</v>
      </c>
      <c r="G507" s="137">
        <f t="shared" si="10"/>
        <v>200</v>
      </c>
    </row>
    <row r="508" spans="1:7" ht="15.5" x14ac:dyDescent="0.35">
      <c r="A508" s="69">
        <v>498</v>
      </c>
      <c r="B508" s="9">
        <v>1102</v>
      </c>
      <c r="C508" s="10" t="s">
        <v>726</v>
      </c>
      <c r="D508" s="10"/>
      <c r="E508" s="28" t="s">
        <v>727</v>
      </c>
      <c r="F508" s="137">
        <f t="shared" si="10"/>
        <v>200</v>
      </c>
      <c r="G508" s="137">
        <f t="shared" si="10"/>
        <v>200</v>
      </c>
    </row>
    <row r="509" spans="1:7" ht="26" x14ac:dyDescent="0.35">
      <c r="A509" s="69">
        <v>499</v>
      </c>
      <c r="B509" s="54">
        <v>1102</v>
      </c>
      <c r="C509" s="12" t="s">
        <v>726</v>
      </c>
      <c r="D509" s="4">
        <v>240</v>
      </c>
      <c r="E509" s="91" t="s">
        <v>77</v>
      </c>
      <c r="F509" s="138">
        <v>200</v>
      </c>
      <c r="G509" s="138">
        <v>200</v>
      </c>
    </row>
    <row r="510" spans="1:7" ht="26" x14ac:dyDescent="0.35">
      <c r="A510" s="69">
        <v>500</v>
      </c>
      <c r="B510" s="53">
        <v>1102</v>
      </c>
      <c r="C510" s="10" t="s">
        <v>292</v>
      </c>
      <c r="D510" s="10"/>
      <c r="E510" s="92" t="s">
        <v>619</v>
      </c>
      <c r="F510" s="137">
        <f>F511+F516+F519+F522</f>
        <v>93267.7</v>
      </c>
      <c r="G510" s="137">
        <f>G511+G516+G519+G522</f>
        <v>93480.7</v>
      </c>
    </row>
    <row r="511" spans="1:7" ht="26" x14ac:dyDescent="0.35">
      <c r="A511" s="69">
        <v>501</v>
      </c>
      <c r="B511" s="53">
        <v>1102</v>
      </c>
      <c r="C511" s="10" t="s">
        <v>652</v>
      </c>
      <c r="D511" s="10"/>
      <c r="E511" s="85" t="s">
        <v>144</v>
      </c>
      <c r="F511" s="137">
        <f>F514+F512+F513+F515</f>
        <v>91584.2</v>
      </c>
      <c r="G511" s="137">
        <f>G514+G512+G513+G515</f>
        <v>91797.2</v>
      </c>
    </row>
    <row r="512" spans="1:7" ht="15.5" x14ac:dyDescent="0.35">
      <c r="A512" s="69">
        <v>502</v>
      </c>
      <c r="B512" s="54">
        <v>1102</v>
      </c>
      <c r="C512" s="12" t="s">
        <v>652</v>
      </c>
      <c r="D512" s="4" t="s">
        <v>44</v>
      </c>
      <c r="E512" s="91" t="s">
        <v>45</v>
      </c>
      <c r="F512" s="138">
        <v>18967</v>
      </c>
      <c r="G512" s="138">
        <v>19180</v>
      </c>
    </row>
    <row r="513" spans="1:7" ht="26" x14ac:dyDescent="0.35">
      <c r="A513" s="69">
        <v>503</v>
      </c>
      <c r="B513" s="54">
        <v>1102</v>
      </c>
      <c r="C513" s="12" t="s">
        <v>652</v>
      </c>
      <c r="D513" s="4">
        <v>240</v>
      </c>
      <c r="E513" s="91" t="s">
        <v>77</v>
      </c>
      <c r="F513" s="138">
        <v>1764</v>
      </c>
      <c r="G513" s="138">
        <v>1764</v>
      </c>
    </row>
    <row r="514" spans="1:7" ht="15.5" x14ac:dyDescent="0.35">
      <c r="A514" s="69">
        <v>504</v>
      </c>
      <c r="B514" s="54">
        <v>1102</v>
      </c>
      <c r="C514" s="12" t="s">
        <v>652</v>
      </c>
      <c r="D514" s="4" t="s">
        <v>85</v>
      </c>
      <c r="E514" s="91" t="s">
        <v>86</v>
      </c>
      <c r="F514" s="138">
        <v>70808.2</v>
      </c>
      <c r="G514" s="138">
        <v>70808.2</v>
      </c>
    </row>
    <row r="515" spans="1:7" ht="15.5" x14ac:dyDescent="0.35">
      <c r="A515" s="69">
        <v>505</v>
      </c>
      <c r="B515" s="54">
        <v>1102</v>
      </c>
      <c r="C515" s="12" t="s">
        <v>652</v>
      </c>
      <c r="D515" s="4" t="s">
        <v>79</v>
      </c>
      <c r="E515" s="91" t="s">
        <v>80</v>
      </c>
      <c r="F515" s="138">
        <v>45</v>
      </c>
      <c r="G515" s="138">
        <v>45</v>
      </c>
    </row>
    <row r="516" spans="1:7" ht="29" customHeight="1" x14ac:dyDescent="0.35">
      <c r="A516" s="69">
        <v>506</v>
      </c>
      <c r="B516" s="53">
        <v>1102</v>
      </c>
      <c r="C516" s="2" t="s">
        <v>653</v>
      </c>
      <c r="D516" s="2"/>
      <c r="E516" s="85" t="s">
        <v>145</v>
      </c>
      <c r="F516" s="137">
        <f>F518+F517</f>
        <v>1580</v>
      </c>
      <c r="G516" s="137">
        <f>G518+G517</f>
        <v>1580</v>
      </c>
    </row>
    <row r="517" spans="1:7" ht="15.5" x14ac:dyDescent="0.35">
      <c r="A517" s="69">
        <v>507</v>
      </c>
      <c r="B517" s="54">
        <v>1102</v>
      </c>
      <c r="C517" s="12" t="s">
        <v>653</v>
      </c>
      <c r="D517" s="4" t="s">
        <v>44</v>
      </c>
      <c r="E517" s="91" t="s">
        <v>45</v>
      </c>
      <c r="F517" s="138">
        <v>630</v>
      </c>
      <c r="G517" s="138">
        <v>630</v>
      </c>
    </row>
    <row r="518" spans="1:7" ht="26" x14ac:dyDescent="0.35">
      <c r="A518" s="69">
        <v>508</v>
      </c>
      <c r="B518" s="54">
        <v>1102</v>
      </c>
      <c r="C518" s="12" t="s">
        <v>653</v>
      </c>
      <c r="D518" s="4" t="s">
        <v>78</v>
      </c>
      <c r="E518" s="91" t="s">
        <v>77</v>
      </c>
      <c r="F518" s="138">
        <v>950</v>
      </c>
      <c r="G518" s="138">
        <v>950</v>
      </c>
    </row>
    <row r="519" spans="1:7" ht="39" x14ac:dyDescent="0.35">
      <c r="A519" s="69">
        <v>509</v>
      </c>
      <c r="B519" s="53">
        <v>1102</v>
      </c>
      <c r="C519" s="2" t="s">
        <v>654</v>
      </c>
      <c r="D519" s="2"/>
      <c r="E519" s="85" t="s">
        <v>151</v>
      </c>
      <c r="F519" s="137">
        <f>F521+F520</f>
        <v>44</v>
      </c>
      <c r="G519" s="137">
        <f>G521+G520</f>
        <v>44</v>
      </c>
    </row>
    <row r="520" spans="1:7" ht="15.5" x14ac:dyDescent="0.35">
      <c r="A520" s="69">
        <v>510</v>
      </c>
      <c r="B520" s="54">
        <v>1102</v>
      </c>
      <c r="C520" s="12" t="s">
        <v>654</v>
      </c>
      <c r="D520" s="4" t="s">
        <v>44</v>
      </c>
      <c r="E520" s="91" t="s">
        <v>45</v>
      </c>
      <c r="F520" s="138">
        <v>20</v>
      </c>
      <c r="G520" s="138">
        <v>20</v>
      </c>
    </row>
    <row r="521" spans="1:7" ht="26" x14ac:dyDescent="0.35">
      <c r="A521" s="69">
        <v>511</v>
      </c>
      <c r="B521" s="54">
        <v>1102</v>
      </c>
      <c r="C521" s="12" t="s">
        <v>654</v>
      </c>
      <c r="D521" s="4" t="s">
        <v>78</v>
      </c>
      <c r="E521" s="91" t="s">
        <v>77</v>
      </c>
      <c r="F521" s="138">
        <v>24</v>
      </c>
      <c r="G521" s="138">
        <v>24</v>
      </c>
    </row>
    <row r="522" spans="1:7" ht="39" x14ac:dyDescent="0.35">
      <c r="A522" s="69">
        <v>512</v>
      </c>
      <c r="B522" s="53">
        <v>1102</v>
      </c>
      <c r="C522" s="10" t="s">
        <v>681</v>
      </c>
      <c r="D522" s="4"/>
      <c r="E522" s="92" t="s">
        <v>627</v>
      </c>
      <c r="F522" s="137">
        <f>F523</f>
        <v>59.5</v>
      </c>
      <c r="G522" s="137">
        <f>G523</f>
        <v>59.5</v>
      </c>
    </row>
    <row r="523" spans="1:7" ht="15.5" x14ac:dyDescent="0.35">
      <c r="A523" s="69">
        <v>513</v>
      </c>
      <c r="B523" s="54">
        <v>1102</v>
      </c>
      <c r="C523" s="12" t="s">
        <v>681</v>
      </c>
      <c r="D523" s="4" t="s">
        <v>85</v>
      </c>
      <c r="E523" s="91" t="s">
        <v>86</v>
      </c>
      <c r="F523" s="138">
        <v>59.5</v>
      </c>
      <c r="G523" s="138">
        <v>59.5</v>
      </c>
    </row>
    <row r="524" spans="1:7" ht="15.5" x14ac:dyDescent="0.35">
      <c r="A524" s="69">
        <v>514</v>
      </c>
      <c r="B524" s="53">
        <v>1102</v>
      </c>
      <c r="C524" s="2" t="s">
        <v>189</v>
      </c>
      <c r="D524" s="2"/>
      <c r="E524" s="85" t="s">
        <v>156</v>
      </c>
      <c r="F524" s="137">
        <f>F525</f>
        <v>100</v>
      </c>
      <c r="G524" s="137">
        <f>G525</f>
        <v>100</v>
      </c>
    </row>
    <row r="525" spans="1:7" ht="28.5" customHeight="1" x14ac:dyDescent="0.35">
      <c r="A525" s="69">
        <v>515</v>
      </c>
      <c r="B525" s="53">
        <v>1102</v>
      </c>
      <c r="C525" s="2" t="s">
        <v>553</v>
      </c>
      <c r="D525" s="4"/>
      <c r="E525" s="85" t="s">
        <v>554</v>
      </c>
      <c r="F525" s="137">
        <f>F526</f>
        <v>100</v>
      </c>
      <c r="G525" s="137">
        <f>G526</f>
        <v>100</v>
      </c>
    </row>
    <row r="526" spans="1:7" ht="15.5" x14ac:dyDescent="0.35">
      <c r="A526" s="69">
        <v>516</v>
      </c>
      <c r="B526" s="54">
        <v>1102</v>
      </c>
      <c r="C526" s="4" t="s">
        <v>553</v>
      </c>
      <c r="D526" s="4" t="s">
        <v>51</v>
      </c>
      <c r="E526" s="91" t="s">
        <v>52</v>
      </c>
      <c r="F526" s="138">
        <v>100</v>
      </c>
      <c r="G526" s="138">
        <v>100</v>
      </c>
    </row>
    <row r="527" spans="1:7" ht="15.5" x14ac:dyDescent="0.35">
      <c r="A527" s="69">
        <v>517</v>
      </c>
      <c r="B527" s="99">
        <v>1103</v>
      </c>
      <c r="C527" s="109"/>
      <c r="D527" s="4"/>
      <c r="E527" s="85" t="s">
        <v>539</v>
      </c>
      <c r="F527" s="137">
        <f>F528</f>
        <v>16589.3</v>
      </c>
      <c r="G527" s="137">
        <f>G528</f>
        <v>16589.3</v>
      </c>
    </row>
    <row r="528" spans="1:7" ht="26" x14ac:dyDescent="0.35">
      <c r="A528" s="69">
        <v>518</v>
      </c>
      <c r="B528" s="99">
        <v>1103</v>
      </c>
      <c r="C528" s="10" t="s">
        <v>292</v>
      </c>
      <c r="D528" s="10"/>
      <c r="E528" s="92" t="s">
        <v>619</v>
      </c>
      <c r="F528" s="137">
        <f>F529+F531</f>
        <v>16589.3</v>
      </c>
      <c r="G528" s="137">
        <f>G529+G531</f>
        <v>16589.3</v>
      </c>
    </row>
    <row r="529" spans="1:7" ht="26" x14ac:dyDescent="0.35">
      <c r="A529" s="69">
        <v>519</v>
      </c>
      <c r="B529" s="1">
        <v>1103</v>
      </c>
      <c r="C529" s="10" t="s">
        <v>655</v>
      </c>
      <c r="D529" s="4"/>
      <c r="E529" s="85" t="s">
        <v>460</v>
      </c>
      <c r="F529" s="141">
        <f>F530</f>
        <v>16534</v>
      </c>
      <c r="G529" s="141">
        <f>G530</f>
        <v>16534</v>
      </c>
    </row>
    <row r="530" spans="1:7" ht="15.5" x14ac:dyDescent="0.35">
      <c r="A530" s="69">
        <v>520</v>
      </c>
      <c r="B530" s="54">
        <v>1103</v>
      </c>
      <c r="C530" s="12" t="s">
        <v>655</v>
      </c>
      <c r="D530" s="4" t="s">
        <v>90</v>
      </c>
      <c r="E530" s="91" t="s">
        <v>91</v>
      </c>
      <c r="F530" s="138">
        <v>16534</v>
      </c>
      <c r="G530" s="138">
        <v>16534</v>
      </c>
    </row>
    <row r="531" spans="1:7" ht="39" x14ac:dyDescent="0.35">
      <c r="A531" s="69">
        <v>521</v>
      </c>
      <c r="B531" s="99">
        <v>1103</v>
      </c>
      <c r="C531" s="10" t="s">
        <v>725</v>
      </c>
      <c r="D531" s="10"/>
      <c r="E531" s="85" t="s">
        <v>724</v>
      </c>
      <c r="F531" s="137">
        <f>F532</f>
        <v>55.3</v>
      </c>
      <c r="G531" s="137">
        <f>G532</f>
        <v>55.3</v>
      </c>
    </row>
    <row r="532" spans="1:7" ht="15.5" x14ac:dyDescent="0.35">
      <c r="A532" s="69">
        <v>522</v>
      </c>
      <c r="B532" s="100">
        <v>1103</v>
      </c>
      <c r="C532" s="12" t="s">
        <v>725</v>
      </c>
      <c r="D532" s="12" t="s">
        <v>90</v>
      </c>
      <c r="E532" s="91" t="s">
        <v>91</v>
      </c>
      <c r="F532" s="138">
        <v>55.3</v>
      </c>
      <c r="G532" s="138">
        <v>55.3</v>
      </c>
    </row>
    <row r="533" spans="1:7" ht="15.5" x14ac:dyDescent="0.35">
      <c r="A533" s="69">
        <v>523</v>
      </c>
      <c r="B533" s="53">
        <v>1200</v>
      </c>
      <c r="C533" s="12"/>
      <c r="D533" s="30"/>
      <c r="E533" s="90" t="s">
        <v>71</v>
      </c>
      <c r="F533" s="137">
        <f t="shared" ref="F533:G536" si="11">F534</f>
        <v>665</v>
      </c>
      <c r="G533" s="137">
        <f t="shared" si="11"/>
        <v>665</v>
      </c>
    </row>
    <row r="534" spans="1:7" ht="15.5" x14ac:dyDescent="0.35">
      <c r="A534" s="69">
        <v>524</v>
      </c>
      <c r="B534" s="53">
        <v>1202</v>
      </c>
      <c r="C534" s="10"/>
      <c r="D534" s="40"/>
      <c r="E534" s="85" t="s">
        <v>102</v>
      </c>
      <c r="F534" s="137">
        <f t="shared" si="11"/>
        <v>665</v>
      </c>
      <c r="G534" s="137">
        <f t="shared" si="11"/>
        <v>665</v>
      </c>
    </row>
    <row r="535" spans="1:7" ht="15.5" x14ac:dyDescent="0.35">
      <c r="A535" s="69">
        <v>525</v>
      </c>
      <c r="B535" s="53">
        <v>1202</v>
      </c>
      <c r="C535" s="2" t="s">
        <v>189</v>
      </c>
      <c r="D535" s="2"/>
      <c r="E535" s="85" t="s">
        <v>156</v>
      </c>
      <c r="F535" s="137">
        <f t="shared" si="11"/>
        <v>665</v>
      </c>
      <c r="G535" s="137">
        <f t="shared" si="11"/>
        <v>665</v>
      </c>
    </row>
    <row r="536" spans="1:7" ht="26" x14ac:dyDescent="0.35">
      <c r="A536" s="69">
        <v>526</v>
      </c>
      <c r="B536" s="53">
        <v>1202</v>
      </c>
      <c r="C536" s="10" t="s">
        <v>313</v>
      </c>
      <c r="D536" s="40"/>
      <c r="E536" s="92" t="s">
        <v>101</v>
      </c>
      <c r="F536" s="137">
        <f t="shared" si="11"/>
        <v>665</v>
      </c>
      <c r="G536" s="137">
        <f t="shared" si="11"/>
        <v>665</v>
      </c>
    </row>
    <row r="537" spans="1:7" ht="39" x14ac:dyDescent="0.35">
      <c r="A537" s="69">
        <v>527</v>
      </c>
      <c r="B537" s="54">
        <v>1202</v>
      </c>
      <c r="C537" s="12" t="s">
        <v>313</v>
      </c>
      <c r="D537" s="4" t="s">
        <v>56</v>
      </c>
      <c r="E537" s="91" t="s">
        <v>518</v>
      </c>
      <c r="F537" s="138">
        <v>665</v>
      </c>
      <c r="G537" s="138">
        <v>665</v>
      </c>
    </row>
    <row r="538" spans="1:7" ht="15.5" x14ac:dyDescent="0.35">
      <c r="A538" s="69">
        <v>528</v>
      </c>
      <c r="B538" s="53">
        <v>1300</v>
      </c>
      <c r="C538" s="10"/>
      <c r="D538" s="10"/>
      <c r="E538" s="90" t="s">
        <v>520</v>
      </c>
      <c r="F538" s="137">
        <f t="shared" ref="F538:G541" si="12">F539</f>
        <v>10</v>
      </c>
      <c r="G538" s="137">
        <f t="shared" si="12"/>
        <v>5.8</v>
      </c>
    </row>
    <row r="539" spans="1:7" ht="16" customHeight="1" x14ac:dyDescent="0.35">
      <c r="A539" s="69">
        <v>529</v>
      </c>
      <c r="B539" s="53">
        <v>1301</v>
      </c>
      <c r="C539" s="2"/>
      <c r="D539" s="2"/>
      <c r="E539" s="85" t="s">
        <v>521</v>
      </c>
      <c r="F539" s="137">
        <f t="shared" si="12"/>
        <v>10</v>
      </c>
      <c r="G539" s="137">
        <f t="shared" si="12"/>
        <v>5.8</v>
      </c>
    </row>
    <row r="540" spans="1:7" ht="26" x14ac:dyDescent="0.35">
      <c r="A540" s="69">
        <v>530</v>
      </c>
      <c r="B540" s="53">
        <v>1301</v>
      </c>
      <c r="C540" s="2" t="s">
        <v>252</v>
      </c>
      <c r="D540" s="2"/>
      <c r="E540" s="92" t="s">
        <v>626</v>
      </c>
      <c r="F540" s="137">
        <f t="shared" si="12"/>
        <v>10</v>
      </c>
      <c r="G540" s="137">
        <f t="shared" si="12"/>
        <v>5.8</v>
      </c>
    </row>
    <row r="541" spans="1:7" ht="26" x14ac:dyDescent="0.35">
      <c r="A541" s="69">
        <v>531</v>
      </c>
      <c r="B541" s="53">
        <v>1301</v>
      </c>
      <c r="C541" s="2" t="s">
        <v>314</v>
      </c>
      <c r="D541" s="2"/>
      <c r="E541" s="85" t="s">
        <v>110</v>
      </c>
      <c r="F541" s="137">
        <f t="shared" si="12"/>
        <v>10</v>
      </c>
      <c r="G541" s="137">
        <f t="shared" si="12"/>
        <v>5.8</v>
      </c>
    </row>
    <row r="542" spans="1:7" ht="15.5" x14ac:dyDescent="0.35">
      <c r="A542" s="69">
        <v>532</v>
      </c>
      <c r="B542" s="54">
        <v>1301</v>
      </c>
      <c r="C542" s="4" t="s">
        <v>314</v>
      </c>
      <c r="D542" s="4" t="s">
        <v>82</v>
      </c>
      <c r="E542" s="91" t="s">
        <v>83</v>
      </c>
      <c r="F542" s="138">
        <v>10</v>
      </c>
      <c r="G542" s="138">
        <v>5.8</v>
      </c>
    </row>
    <row r="543" spans="1:7" ht="15.5" x14ac:dyDescent="0.35">
      <c r="A543" s="69">
        <v>533</v>
      </c>
      <c r="B543" s="54"/>
      <c r="C543" s="4"/>
      <c r="D543" s="4"/>
      <c r="E543" s="5" t="s">
        <v>32</v>
      </c>
      <c r="F543" s="137">
        <f>F11+F104+F137+F200+F276+F293+F408+F437+F495+F538+F533+F99</f>
        <v>2299053</v>
      </c>
      <c r="G543" s="137">
        <f>G11+G104+G137+G200+G276+G293+G408+G437+G495+G538+G533+G99</f>
        <v>2333535.9999999995</v>
      </c>
    </row>
    <row r="544" spans="1:7" x14ac:dyDescent="0.25">
      <c r="A544" s="111"/>
      <c r="C544" s="74"/>
      <c r="E544" s="73"/>
    </row>
  </sheetData>
  <autoFilter ref="A10:G544" xr:uid="{00000000-0009-0000-0000-000001000000}"/>
  <mergeCells count="12">
    <mergeCell ref="D5:G5"/>
    <mergeCell ref="E1:G1"/>
    <mergeCell ref="D2:G2"/>
    <mergeCell ref="D3:G3"/>
    <mergeCell ref="D4:G4"/>
    <mergeCell ref="A6:G6"/>
    <mergeCell ref="A8:A9"/>
    <mergeCell ref="B8:B9"/>
    <mergeCell ref="C8:C9"/>
    <mergeCell ref="D8:D9"/>
    <mergeCell ref="E8:E9"/>
    <mergeCell ref="F8:G8"/>
  </mergeCells>
  <pageMargins left="0.94" right="0.23" top="0.39370078740157483" bottom="0.35433070866141736" header="0" footer="0"/>
  <pageSetup paperSize="9" scale="7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00000"/>
  </sheetPr>
  <dimension ref="A1:IT660"/>
  <sheetViews>
    <sheetView tabSelected="1" zoomScale="109" zoomScaleNormal="109" workbookViewId="0">
      <selection activeCell="G230" sqref="G230:G616"/>
    </sheetView>
  </sheetViews>
  <sheetFormatPr defaultRowHeight="12.5" x14ac:dyDescent="0.25"/>
  <cols>
    <col min="1" max="1" width="4.26953125" customWidth="1"/>
    <col min="2" max="2" width="62.7265625" customWidth="1"/>
    <col min="3" max="3" width="10.453125" customWidth="1"/>
    <col min="4" max="4" width="6.81640625" customWidth="1"/>
    <col min="5" max="5" width="12.26953125" customWidth="1"/>
    <col min="6" max="6" width="6.7265625" customWidth="1"/>
    <col min="7" max="7" width="14.1796875" style="32" customWidth="1"/>
    <col min="8" max="8" width="10.26953125" customWidth="1"/>
    <col min="9" max="9" width="13.453125" customWidth="1"/>
    <col min="10" max="10" width="12.453125" customWidth="1"/>
    <col min="11" max="11" width="13.54296875" customWidth="1"/>
  </cols>
  <sheetData>
    <row r="1" spans="1:8" ht="13" x14ac:dyDescent="0.3">
      <c r="B1" s="149"/>
      <c r="C1" s="150"/>
      <c r="D1" s="150"/>
      <c r="E1" s="150"/>
      <c r="F1" s="150"/>
      <c r="G1" s="150"/>
      <c r="H1" s="122"/>
    </row>
    <row r="2" spans="1:8" ht="12.75" customHeight="1" x14ac:dyDescent="0.25">
      <c r="A2" s="15"/>
      <c r="B2" s="157" t="s">
        <v>427</v>
      </c>
      <c r="C2" s="157"/>
      <c r="D2" s="157"/>
      <c r="E2" s="157"/>
      <c r="F2" s="157"/>
      <c r="G2" s="157"/>
    </row>
    <row r="3" spans="1:8" ht="12.75" customHeight="1" x14ac:dyDescent="0.25">
      <c r="A3" s="15"/>
      <c r="B3" s="158" t="s">
        <v>35</v>
      </c>
      <c r="C3" s="158"/>
      <c r="D3" s="158"/>
      <c r="E3" s="158"/>
      <c r="F3" s="158"/>
      <c r="G3" s="158"/>
    </row>
    <row r="4" spans="1:8" ht="12.75" customHeight="1" x14ac:dyDescent="0.25">
      <c r="B4" s="158" t="s">
        <v>36</v>
      </c>
      <c r="C4" s="158"/>
      <c r="D4" s="158"/>
      <c r="E4" s="158"/>
      <c r="F4" s="158"/>
      <c r="G4" s="158"/>
    </row>
    <row r="5" spans="1:8" ht="13" x14ac:dyDescent="0.25">
      <c r="A5" s="15"/>
      <c r="B5" s="158" t="s">
        <v>728</v>
      </c>
      <c r="C5" s="158"/>
      <c r="D5" s="158"/>
      <c r="E5" s="158"/>
      <c r="F5" s="158"/>
      <c r="G5" s="158"/>
    </row>
    <row r="6" spans="1:8" ht="13" x14ac:dyDescent="0.3">
      <c r="A6" s="15"/>
      <c r="B6" s="19"/>
      <c r="C6" s="19"/>
      <c r="D6" s="15"/>
      <c r="E6" s="19"/>
      <c r="F6" s="19"/>
    </row>
    <row r="7" spans="1:8" ht="21" customHeight="1" x14ac:dyDescent="0.3">
      <c r="A7" s="14"/>
      <c r="B7" s="169" t="s">
        <v>684</v>
      </c>
      <c r="C7" s="169"/>
      <c r="D7" s="169"/>
      <c r="E7" s="169"/>
      <c r="F7" s="169"/>
      <c r="G7" s="169"/>
    </row>
    <row r="8" spans="1:8" ht="13" x14ac:dyDescent="0.3">
      <c r="A8" s="14"/>
      <c r="B8" s="13"/>
      <c r="C8" s="13"/>
      <c r="G8" s="72"/>
    </row>
    <row r="9" spans="1:8" ht="76.5" customHeight="1" x14ac:dyDescent="0.25">
      <c r="A9" s="6" t="s">
        <v>0</v>
      </c>
      <c r="B9" s="5" t="s">
        <v>519</v>
      </c>
      <c r="C9" s="46" t="s">
        <v>607</v>
      </c>
      <c r="D9" s="6" t="s">
        <v>1</v>
      </c>
      <c r="E9" s="6" t="s">
        <v>2</v>
      </c>
      <c r="F9" s="6" t="s">
        <v>3</v>
      </c>
      <c r="G9" s="42" t="s">
        <v>39</v>
      </c>
    </row>
    <row r="10" spans="1:8" s="63" customFormat="1" ht="15" customHeight="1" x14ac:dyDescent="0.25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</row>
    <row r="11" spans="1:8" ht="30.75" customHeight="1" x14ac:dyDescent="0.25">
      <c r="A11" s="43">
        <v>1</v>
      </c>
      <c r="B11" s="24" t="s">
        <v>59</v>
      </c>
      <c r="C11" s="28">
        <v>901</v>
      </c>
      <c r="D11" s="3"/>
      <c r="E11" s="4"/>
      <c r="F11" s="4"/>
      <c r="G11" s="142">
        <f>G12+G79+G115+G162+G248+G269+G327+G354+G359+G263+G74</f>
        <v>784165.8</v>
      </c>
    </row>
    <row r="12" spans="1:8" ht="15.75" customHeight="1" x14ac:dyDescent="0.3">
      <c r="A12" s="43">
        <v>2</v>
      </c>
      <c r="B12" s="24" t="s">
        <v>4</v>
      </c>
      <c r="C12" s="28">
        <v>901</v>
      </c>
      <c r="D12" s="1">
        <v>100</v>
      </c>
      <c r="E12" s="2"/>
      <c r="F12" s="2"/>
      <c r="G12" s="143">
        <f>G13+G17+G33+G37+G29</f>
        <v>119208.90000000001</v>
      </c>
    </row>
    <row r="13" spans="1:8" s="21" customFormat="1" ht="29.25" customHeight="1" x14ac:dyDescent="0.3">
      <c r="A13" s="43">
        <v>3</v>
      </c>
      <c r="B13" s="5" t="s">
        <v>68</v>
      </c>
      <c r="C13" s="28">
        <v>901</v>
      </c>
      <c r="D13" s="1">
        <v>102</v>
      </c>
      <c r="E13" s="2"/>
      <c r="F13" s="2"/>
      <c r="G13" s="143">
        <f>G14</f>
        <v>3236.1</v>
      </c>
    </row>
    <row r="14" spans="1:8" s="21" customFormat="1" ht="15.75" customHeight="1" x14ac:dyDescent="0.3">
      <c r="A14" s="43">
        <v>4</v>
      </c>
      <c r="B14" s="5" t="s">
        <v>156</v>
      </c>
      <c r="C14" s="28">
        <v>901</v>
      </c>
      <c r="D14" s="1">
        <v>102</v>
      </c>
      <c r="E14" s="2" t="s">
        <v>189</v>
      </c>
      <c r="F14" s="2"/>
      <c r="G14" s="143">
        <f>G15</f>
        <v>3236.1</v>
      </c>
    </row>
    <row r="15" spans="1:8" s="21" customFormat="1" ht="15.75" customHeight="1" x14ac:dyDescent="0.3">
      <c r="A15" s="43">
        <v>5</v>
      </c>
      <c r="B15" s="5" t="s">
        <v>30</v>
      </c>
      <c r="C15" s="28">
        <v>901</v>
      </c>
      <c r="D15" s="1">
        <v>102</v>
      </c>
      <c r="E15" s="2" t="s">
        <v>246</v>
      </c>
      <c r="F15" s="2"/>
      <c r="G15" s="143">
        <f>G16</f>
        <v>3236.1</v>
      </c>
    </row>
    <row r="16" spans="1:8" ht="23.15" customHeight="1" x14ac:dyDescent="0.3">
      <c r="A16" s="43">
        <v>6</v>
      </c>
      <c r="B16" s="7" t="s">
        <v>81</v>
      </c>
      <c r="C16" s="42">
        <v>901</v>
      </c>
      <c r="D16" s="3">
        <v>102</v>
      </c>
      <c r="E16" s="4" t="s">
        <v>246</v>
      </c>
      <c r="F16" s="4" t="s">
        <v>50</v>
      </c>
      <c r="G16" s="144">
        <v>3236.1</v>
      </c>
    </row>
    <row r="17" spans="1:7" ht="39" x14ac:dyDescent="0.3">
      <c r="A17" s="43">
        <v>7</v>
      </c>
      <c r="B17" s="5" t="s">
        <v>33</v>
      </c>
      <c r="C17" s="5">
        <v>901</v>
      </c>
      <c r="D17" s="1">
        <v>104</v>
      </c>
      <c r="E17" s="2"/>
      <c r="F17" s="2"/>
      <c r="G17" s="143">
        <f>G18</f>
        <v>78844.399999999994</v>
      </c>
    </row>
    <row r="18" spans="1:7" s="21" customFormat="1" ht="45.65" customHeight="1" x14ac:dyDescent="0.3">
      <c r="A18" s="43">
        <v>8</v>
      </c>
      <c r="B18" s="28" t="s">
        <v>568</v>
      </c>
      <c r="C18" s="5">
        <v>901</v>
      </c>
      <c r="D18" s="9">
        <v>104</v>
      </c>
      <c r="E18" s="10" t="s">
        <v>249</v>
      </c>
      <c r="F18" s="2"/>
      <c r="G18" s="143">
        <f>G19</f>
        <v>78844.399999999994</v>
      </c>
    </row>
    <row r="19" spans="1:7" s="21" customFormat="1" ht="41.5" customHeight="1" x14ac:dyDescent="0.3">
      <c r="A19" s="43">
        <v>9</v>
      </c>
      <c r="B19" s="28" t="s">
        <v>625</v>
      </c>
      <c r="C19" s="5">
        <v>901</v>
      </c>
      <c r="D19" s="9">
        <v>104</v>
      </c>
      <c r="E19" s="10" t="s">
        <v>250</v>
      </c>
      <c r="F19" s="2"/>
      <c r="G19" s="143">
        <f>G20+G24+G27</f>
        <v>78844.399999999994</v>
      </c>
    </row>
    <row r="20" spans="1:7" ht="26" x14ac:dyDescent="0.3">
      <c r="A20" s="43">
        <v>10</v>
      </c>
      <c r="B20" s="5" t="s">
        <v>109</v>
      </c>
      <c r="C20" s="5">
        <v>901</v>
      </c>
      <c r="D20" s="1">
        <v>104</v>
      </c>
      <c r="E20" s="2" t="s">
        <v>315</v>
      </c>
      <c r="F20" s="2"/>
      <c r="G20" s="143">
        <f>G21+G22+G23</f>
        <v>37555</v>
      </c>
    </row>
    <row r="21" spans="1:7" ht="15.5" x14ac:dyDescent="0.35">
      <c r="A21" s="43">
        <v>11</v>
      </c>
      <c r="B21" s="7" t="s">
        <v>81</v>
      </c>
      <c r="C21" s="7">
        <v>901</v>
      </c>
      <c r="D21" s="3">
        <v>104</v>
      </c>
      <c r="E21" s="4" t="s">
        <v>315</v>
      </c>
      <c r="F21" s="4" t="s">
        <v>50</v>
      </c>
      <c r="G21" s="138">
        <v>37062.6</v>
      </c>
    </row>
    <row r="22" spans="1:7" ht="26" x14ac:dyDescent="0.35">
      <c r="A22" s="43">
        <v>12</v>
      </c>
      <c r="B22" s="7" t="s">
        <v>77</v>
      </c>
      <c r="C22" s="7">
        <v>901</v>
      </c>
      <c r="D22" s="3">
        <v>104</v>
      </c>
      <c r="E22" s="12" t="s">
        <v>315</v>
      </c>
      <c r="F22" s="4" t="s">
        <v>78</v>
      </c>
      <c r="G22" s="138">
        <v>402.4</v>
      </c>
    </row>
    <row r="23" spans="1:7" ht="15.5" x14ac:dyDescent="0.35">
      <c r="A23" s="43">
        <v>13</v>
      </c>
      <c r="B23" s="7" t="s">
        <v>80</v>
      </c>
      <c r="C23" s="7">
        <v>901</v>
      </c>
      <c r="D23" s="3">
        <v>104</v>
      </c>
      <c r="E23" s="12" t="s">
        <v>315</v>
      </c>
      <c r="F23" s="4" t="s">
        <v>79</v>
      </c>
      <c r="G23" s="138">
        <v>90</v>
      </c>
    </row>
    <row r="24" spans="1:7" ht="16.5" customHeight="1" x14ac:dyDescent="0.3">
      <c r="A24" s="43">
        <v>14</v>
      </c>
      <c r="B24" s="5" t="s">
        <v>175</v>
      </c>
      <c r="C24" s="5">
        <v>901</v>
      </c>
      <c r="D24" s="1">
        <v>104</v>
      </c>
      <c r="E24" s="10" t="s">
        <v>591</v>
      </c>
      <c r="F24" s="2"/>
      <c r="G24" s="143">
        <f>G25+G26</f>
        <v>40429.4</v>
      </c>
    </row>
    <row r="25" spans="1:7" ht="15.5" x14ac:dyDescent="0.35">
      <c r="A25" s="43">
        <v>15</v>
      </c>
      <c r="B25" s="7" t="s">
        <v>81</v>
      </c>
      <c r="C25" s="7">
        <v>901</v>
      </c>
      <c r="D25" s="3">
        <v>104</v>
      </c>
      <c r="E25" s="4" t="s">
        <v>591</v>
      </c>
      <c r="F25" s="4" t="s">
        <v>50</v>
      </c>
      <c r="G25" s="138">
        <v>30500</v>
      </c>
    </row>
    <row r="26" spans="1:7" ht="26" x14ac:dyDescent="0.35">
      <c r="A26" s="43">
        <v>16</v>
      </c>
      <c r="B26" s="7" t="s">
        <v>77</v>
      </c>
      <c r="C26" s="7">
        <v>901</v>
      </c>
      <c r="D26" s="3">
        <v>104</v>
      </c>
      <c r="E26" s="4" t="s">
        <v>591</v>
      </c>
      <c r="F26" s="4" t="s">
        <v>78</v>
      </c>
      <c r="G26" s="138">
        <f>9500+429.4</f>
        <v>9929.4</v>
      </c>
    </row>
    <row r="27" spans="1:7" ht="29.5" customHeight="1" x14ac:dyDescent="0.3">
      <c r="A27" s="43">
        <v>17</v>
      </c>
      <c r="B27" s="92" t="s">
        <v>135</v>
      </c>
      <c r="C27" s="5">
        <v>901</v>
      </c>
      <c r="D27" s="87">
        <v>104</v>
      </c>
      <c r="E27" s="10" t="s">
        <v>592</v>
      </c>
      <c r="F27" s="10"/>
      <c r="G27" s="143">
        <f>G28</f>
        <v>860</v>
      </c>
    </row>
    <row r="28" spans="1:7" ht="29.5" customHeight="1" x14ac:dyDescent="0.3">
      <c r="A28" s="43">
        <v>18</v>
      </c>
      <c r="B28" s="91" t="s">
        <v>77</v>
      </c>
      <c r="C28" s="7">
        <v>901</v>
      </c>
      <c r="D28" s="88">
        <v>104</v>
      </c>
      <c r="E28" s="12" t="s">
        <v>592</v>
      </c>
      <c r="F28" s="4">
        <v>240</v>
      </c>
      <c r="G28" s="144">
        <v>860</v>
      </c>
    </row>
    <row r="29" spans="1:7" s="21" customFormat="1" ht="14" x14ac:dyDescent="0.3">
      <c r="A29" s="43">
        <v>19</v>
      </c>
      <c r="B29" s="5" t="s">
        <v>341</v>
      </c>
      <c r="C29" s="5">
        <v>901</v>
      </c>
      <c r="D29" s="1">
        <v>105</v>
      </c>
      <c r="E29" s="2"/>
      <c r="F29" s="2"/>
      <c r="G29" s="143">
        <f>G30</f>
        <v>14.6</v>
      </c>
    </row>
    <row r="30" spans="1:7" s="21" customFormat="1" ht="14" x14ac:dyDescent="0.3">
      <c r="A30" s="43">
        <v>20</v>
      </c>
      <c r="B30" s="5" t="s">
        <v>156</v>
      </c>
      <c r="C30" s="5">
        <v>901</v>
      </c>
      <c r="D30" s="1">
        <v>105</v>
      </c>
      <c r="E30" s="2" t="s">
        <v>189</v>
      </c>
      <c r="F30" s="2"/>
      <c r="G30" s="143">
        <f>G31</f>
        <v>14.6</v>
      </c>
    </row>
    <row r="31" spans="1:7" s="21" customFormat="1" ht="54.65" customHeight="1" x14ac:dyDescent="0.3">
      <c r="A31" s="43">
        <v>21</v>
      </c>
      <c r="B31" s="5" t="s">
        <v>606</v>
      </c>
      <c r="C31" s="5">
        <v>901</v>
      </c>
      <c r="D31" s="1">
        <v>105</v>
      </c>
      <c r="E31" s="2" t="s">
        <v>342</v>
      </c>
      <c r="F31" s="2"/>
      <c r="G31" s="143">
        <f>G32</f>
        <v>14.6</v>
      </c>
    </row>
    <row r="32" spans="1:7" ht="33" customHeight="1" x14ac:dyDescent="0.3">
      <c r="A32" s="43">
        <v>22</v>
      </c>
      <c r="B32" s="7" t="s">
        <v>77</v>
      </c>
      <c r="C32" s="7">
        <v>901</v>
      </c>
      <c r="D32" s="3">
        <v>105</v>
      </c>
      <c r="E32" s="4" t="s">
        <v>342</v>
      </c>
      <c r="F32" s="4" t="s">
        <v>78</v>
      </c>
      <c r="G32" s="145">
        <v>14.6</v>
      </c>
    </row>
    <row r="33" spans="1:7" ht="12.75" customHeight="1" x14ac:dyDescent="0.3">
      <c r="A33" s="43">
        <v>23</v>
      </c>
      <c r="B33" s="5" t="s">
        <v>5</v>
      </c>
      <c r="C33" s="5">
        <v>901</v>
      </c>
      <c r="D33" s="1">
        <v>111</v>
      </c>
      <c r="E33" s="2"/>
      <c r="F33" s="2"/>
      <c r="G33" s="143">
        <f>G34</f>
        <v>1500</v>
      </c>
    </row>
    <row r="34" spans="1:7" ht="20.25" customHeight="1" x14ac:dyDescent="0.3">
      <c r="A34" s="43">
        <v>24</v>
      </c>
      <c r="B34" s="5" t="s">
        <v>156</v>
      </c>
      <c r="C34" s="5">
        <v>901</v>
      </c>
      <c r="D34" s="1">
        <v>111</v>
      </c>
      <c r="E34" s="2" t="s">
        <v>189</v>
      </c>
      <c r="F34" s="2"/>
      <c r="G34" s="143">
        <f>G35</f>
        <v>1500</v>
      </c>
    </row>
    <row r="35" spans="1:7" ht="17.149999999999999" customHeight="1" x14ac:dyDescent="0.3">
      <c r="A35" s="43">
        <v>25</v>
      </c>
      <c r="B35" s="5" t="s">
        <v>6</v>
      </c>
      <c r="C35" s="5">
        <v>901</v>
      </c>
      <c r="D35" s="1">
        <v>111</v>
      </c>
      <c r="E35" s="2" t="s">
        <v>256</v>
      </c>
      <c r="F35" s="2"/>
      <c r="G35" s="143">
        <v>1500</v>
      </c>
    </row>
    <row r="36" spans="1:7" ht="12.75" customHeight="1" x14ac:dyDescent="0.3">
      <c r="A36" s="43">
        <v>26</v>
      </c>
      <c r="B36" s="7" t="s">
        <v>52</v>
      </c>
      <c r="C36" s="7">
        <v>901</v>
      </c>
      <c r="D36" s="3">
        <v>111</v>
      </c>
      <c r="E36" s="4" t="s">
        <v>256</v>
      </c>
      <c r="F36" s="4" t="s">
        <v>51</v>
      </c>
      <c r="G36" s="144"/>
    </row>
    <row r="37" spans="1:7" ht="12.75" customHeight="1" x14ac:dyDescent="0.3">
      <c r="A37" s="43">
        <v>27</v>
      </c>
      <c r="B37" s="5" t="s">
        <v>25</v>
      </c>
      <c r="C37" s="5">
        <v>901</v>
      </c>
      <c r="D37" s="1">
        <v>113</v>
      </c>
      <c r="E37" s="2"/>
      <c r="F37" s="2"/>
      <c r="G37" s="143">
        <f>G38+G41+G49+G54+G63</f>
        <v>35613.800000000003</v>
      </c>
    </row>
    <row r="38" spans="1:7" ht="25.5" customHeight="1" x14ac:dyDescent="0.3">
      <c r="A38" s="43">
        <v>28</v>
      </c>
      <c r="B38" s="28" t="s">
        <v>626</v>
      </c>
      <c r="C38" s="5">
        <v>901</v>
      </c>
      <c r="D38" s="1">
        <v>113</v>
      </c>
      <c r="E38" s="2" t="s">
        <v>252</v>
      </c>
      <c r="F38" s="2"/>
      <c r="G38" s="143">
        <f>G39</f>
        <v>2800</v>
      </c>
    </row>
    <row r="39" spans="1:7" ht="30" customHeight="1" x14ac:dyDescent="0.3">
      <c r="A39" s="43">
        <v>29</v>
      </c>
      <c r="B39" s="5" t="s">
        <v>417</v>
      </c>
      <c r="C39" s="5">
        <v>901</v>
      </c>
      <c r="D39" s="1">
        <v>113</v>
      </c>
      <c r="E39" s="2" t="s">
        <v>257</v>
      </c>
      <c r="F39" s="2"/>
      <c r="G39" s="143">
        <f>G40</f>
        <v>2800</v>
      </c>
    </row>
    <row r="40" spans="1:7" s="20" customFormat="1" ht="14" x14ac:dyDescent="0.3">
      <c r="A40" s="43">
        <v>30</v>
      </c>
      <c r="B40" s="7" t="s">
        <v>54</v>
      </c>
      <c r="C40" s="7">
        <v>901</v>
      </c>
      <c r="D40" s="3">
        <v>113</v>
      </c>
      <c r="E40" s="4" t="s">
        <v>257</v>
      </c>
      <c r="F40" s="4" t="s">
        <v>53</v>
      </c>
      <c r="G40" s="144">
        <v>2800</v>
      </c>
    </row>
    <row r="41" spans="1:7" s="21" customFormat="1" ht="39" x14ac:dyDescent="0.3">
      <c r="A41" s="43">
        <v>31</v>
      </c>
      <c r="B41" s="28" t="s">
        <v>568</v>
      </c>
      <c r="C41" s="5">
        <v>901</v>
      </c>
      <c r="D41" s="1">
        <v>113</v>
      </c>
      <c r="E41" s="10" t="s">
        <v>249</v>
      </c>
      <c r="F41" s="2"/>
      <c r="G41" s="143">
        <f>G42+G47</f>
        <v>31046.3</v>
      </c>
    </row>
    <row r="42" spans="1:7" s="21" customFormat="1" ht="52" customHeight="1" x14ac:dyDescent="0.3">
      <c r="A42" s="43">
        <v>32</v>
      </c>
      <c r="B42" s="85" t="s">
        <v>594</v>
      </c>
      <c r="C42" s="5">
        <v>901</v>
      </c>
      <c r="D42" s="1">
        <v>113</v>
      </c>
      <c r="E42" s="10" t="s">
        <v>593</v>
      </c>
      <c r="F42" s="2"/>
      <c r="G42" s="143">
        <f>G43</f>
        <v>29346.3</v>
      </c>
    </row>
    <row r="43" spans="1:7" s="21" customFormat="1" ht="15.75" customHeight="1" x14ac:dyDescent="0.3">
      <c r="A43" s="43">
        <v>33</v>
      </c>
      <c r="B43" s="5" t="s">
        <v>182</v>
      </c>
      <c r="C43" s="5">
        <v>901</v>
      </c>
      <c r="D43" s="1">
        <v>113</v>
      </c>
      <c r="E43" s="82" t="s">
        <v>593</v>
      </c>
      <c r="F43" s="2"/>
      <c r="G43" s="143">
        <f>G44+G45+G46</f>
        <v>29346.3</v>
      </c>
    </row>
    <row r="44" spans="1:7" s="20" customFormat="1" ht="15" customHeight="1" x14ac:dyDescent="0.35">
      <c r="A44" s="43">
        <v>34</v>
      </c>
      <c r="B44" s="7" t="s">
        <v>45</v>
      </c>
      <c r="C44" s="7">
        <v>901</v>
      </c>
      <c r="D44" s="3">
        <v>113</v>
      </c>
      <c r="E44" s="4" t="s">
        <v>593</v>
      </c>
      <c r="F44" s="4" t="s">
        <v>44</v>
      </c>
      <c r="G44" s="138">
        <v>17972.3</v>
      </c>
    </row>
    <row r="45" spans="1:7" ht="26" x14ac:dyDescent="0.35">
      <c r="A45" s="43">
        <v>35</v>
      </c>
      <c r="B45" s="7" t="s">
        <v>77</v>
      </c>
      <c r="C45" s="7">
        <v>901</v>
      </c>
      <c r="D45" s="3">
        <v>113</v>
      </c>
      <c r="E45" s="4" t="s">
        <v>593</v>
      </c>
      <c r="F45" s="4">
        <v>240</v>
      </c>
      <c r="G45" s="138">
        <v>11314</v>
      </c>
    </row>
    <row r="46" spans="1:7" ht="16" customHeight="1" x14ac:dyDescent="0.35">
      <c r="A46" s="43">
        <v>36</v>
      </c>
      <c r="B46" s="7" t="s">
        <v>80</v>
      </c>
      <c r="C46" s="7">
        <v>901</v>
      </c>
      <c r="D46" s="3">
        <v>113</v>
      </c>
      <c r="E46" s="4" t="s">
        <v>593</v>
      </c>
      <c r="F46" s="4" t="s">
        <v>79</v>
      </c>
      <c r="G46" s="138">
        <v>60</v>
      </c>
    </row>
    <row r="47" spans="1:7" ht="26" x14ac:dyDescent="0.3">
      <c r="A47" s="43">
        <v>37</v>
      </c>
      <c r="B47" s="92" t="s">
        <v>135</v>
      </c>
      <c r="C47" s="5">
        <v>901</v>
      </c>
      <c r="D47" s="87">
        <v>113</v>
      </c>
      <c r="E47" s="10" t="s">
        <v>592</v>
      </c>
      <c r="F47" s="10"/>
      <c r="G47" s="143">
        <f>G48</f>
        <v>1700</v>
      </c>
    </row>
    <row r="48" spans="1:7" ht="26" x14ac:dyDescent="0.3">
      <c r="A48" s="43">
        <v>38</v>
      </c>
      <c r="B48" s="91" t="s">
        <v>77</v>
      </c>
      <c r="C48" s="7">
        <v>901</v>
      </c>
      <c r="D48" s="88">
        <v>113</v>
      </c>
      <c r="E48" s="12" t="s">
        <v>592</v>
      </c>
      <c r="F48" s="4">
        <v>240</v>
      </c>
      <c r="G48" s="144">
        <f>1400+300</f>
        <v>1700</v>
      </c>
    </row>
    <row r="49" spans="1:7" s="21" customFormat="1" ht="54" customHeight="1" x14ac:dyDescent="0.3">
      <c r="A49" s="43">
        <v>39</v>
      </c>
      <c r="B49" s="28" t="s">
        <v>571</v>
      </c>
      <c r="C49" s="5">
        <v>901</v>
      </c>
      <c r="D49" s="1">
        <v>113</v>
      </c>
      <c r="E49" s="2" t="s">
        <v>260</v>
      </c>
      <c r="F49" s="2"/>
      <c r="G49" s="143">
        <f>G50+G52</f>
        <v>745.5</v>
      </c>
    </row>
    <row r="50" spans="1:7" ht="14" x14ac:dyDescent="0.3">
      <c r="A50" s="43">
        <v>40</v>
      </c>
      <c r="B50" s="5" t="s">
        <v>356</v>
      </c>
      <c r="C50" s="5">
        <v>901</v>
      </c>
      <c r="D50" s="1">
        <v>113</v>
      </c>
      <c r="E50" s="2" t="s">
        <v>324</v>
      </c>
      <c r="F50" s="2"/>
      <c r="G50" s="143">
        <f>G51</f>
        <v>306.5</v>
      </c>
    </row>
    <row r="51" spans="1:7" ht="26" x14ac:dyDescent="0.3">
      <c r="A51" s="43">
        <v>41</v>
      </c>
      <c r="B51" s="7" t="s">
        <v>77</v>
      </c>
      <c r="C51" s="7">
        <v>901</v>
      </c>
      <c r="D51" s="3">
        <v>113</v>
      </c>
      <c r="E51" s="4" t="s">
        <v>324</v>
      </c>
      <c r="F51" s="4" t="s">
        <v>78</v>
      </c>
      <c r="G51" s="144">
        <v>306.5</v>
      </c>
    </row>
    <row r="52" spans="1:7" ht="38.5" customHeight="1" x14ac:dyDescent="0.3">
      <c r="A52" s="43">
        <v>42</v>
      </c>
      <c r="B52" s="92" t="s">
        <v>533</v>
      </c>
      <c r="C52" s="5">
        <v>901</v>
      </c>
      <c r="D52" s="1">
        <v>113</v>
      </c>
      <c r="E52" s="31" t="s">
        <v>187</v>
      </c>
      <c r="F52" s="2"/>
      <c r="G52" s="143">
        <f>G53</f>
        <v>439</v>
      </c>
    </row>
    <row r="53" spans="1:7" ht="24.75" customHeight="1" x14ac:dyDescent="0.3">
      <c r="A53" s="43">
        <v>43</v>
      </c>
      <c r="B53" s="7" t="s">
        <v>77</v>
      </c>
      <c r="C53" s="7">
        <v>901</v>
      </c>
      <c r="D53" s="3">
        <v>113</v>
      </c>
      <c r="E53" s="4" t="s">
        <v>187</v>
      </c>
      <c r="F53" s="4">
        <v>240</v>
      </c>
      <c r="G53" s="145">
        <v>439</v>
      </c>
    </row>
    <row r="54" spans="1:7" ht="53.25" customHeight="1" x14ac:dyDescent="0.3">
      <c r="A54" s="43">
        <v>44</v>
      </c>
      <c r="B54" s="28" t="s">
        <v>639</v>
      </c>
      <c r="C54" s="5">
        <v>901</v>
      </c>
      <c r="D54" s="1">
        <v>113</v>
      </c>
      <c r="E54" s="22" t="s">
        <v>261</v>
      </c>
      <c r="F54" s="2"/>
      <c r="G54" s="143">
        <f>G55+G58</f>
        <v>265</v>
      </c>
    </row>
    <row r="55" spans="1:7" ht="27" customHeight="1" x14ac:dyDescent="0.3">
      <c r="A55" s="43">
        <v>45</v>
      </c>
      <c r="B55" s="28" t="s">
        <v>147</v>
      </c>
      <c r="C55" s="5">
        <v>901</v>
      </c>
      <c r="D55" s="1">
        <v>113</v>
      </c>
      <c r="E55" s="22" t="s">
        <v>262</v>
      </c>
      <c r="F55" s="2"/>
      <c r="G55" s="143">
        <f>G56</f>
        <v>250</v>
      </c>
    </row>
    <row r="56" spans="1:7" ht="42" customHeight="1" x14ac:dyDescent="0.3">
      <c r="A56" s="43">
        <v>46</v>
      </c>
      <c r="B56" s="5" t="s">
        <v>146</v>
      </c>
      <c r="C56" s="5">
        <v>901</v>
      </c>
      <c r="D56" s="53">
        <v>113</v>
      </c>
      <c r="E56" s="31" t="s">
        <v>215</v>
      </c>
      <c r="F56" s="2"/>
      <c r="G56" s="143">
        <f>G57</f>
        <v>250</v>
      </c>
    </row>
    <row r="57" spans="1:7" ht="26" x14ac:dyDescent="0.3">
      <c r="A57" s="43">
        <v>47</v>
      </c>
      <c r="B57" s="7" t="s">
        <v>77</v>
      </c>
      <c r="C57" s="7">
        <v>901</v>
      </c>
      <c r="D57" s="54">
        <v>113</v>
      </c>
      <c r="E57" s="51" t="s">
        <v>215</v>
      </c>
      <c r="F57" s="4">
        <v>240</v>
      </c>
      <c r="G57" s="144">
        <v>250</v>
      </c>
    </row>
    <row r="58" spans="1:7" s="21" customFormat="1" ht="26" x14ac:dyDescent="0.3">
      <c r="A58" s="43">
        <v>48</v>
      </c>
      <c r="B58" s="28" t="s">
        <v>149</v>
      </c>
      <c r="C58" s="5">
        <v>901</v>
      </c>
      <c r="D58" s="53">
        <v>113</v>
      </c>
      <c r="E58" s="31" t="s">
        <v>263</v>
      </c>
      <c r="F58" s="2"/>
      <c r="G58" s="143">
        <f>G59+G61</f>
        <v>15</v>
      </c>
    </row>
    <row r="59" spans="1:7" s="21" customFormat="1" ht="25" customHeight="1" x14ac:dyDescent="0.3">
      <c r="A59" s="43">
        <v>49</v>
      </c>
      <c r="B59" s="5" t="s">
        <v>148</v>
      </c>
      <c r="C59" s="5">
        <v>901</v>
      </c>
      <c r="D59" s="53">
        <v>113</v>
      </c>
      <c r="E59" s="31" t="s">
        <v>264</v>
      </c>
      <c r="F59" s="2"/>
      <c r="G59" s="143">
        <f>G60</f>
        <v>7.5</v>
      </c>
    </row>
    <row r="60" spans="1:7" ht="26" x14ac:dyDescent="0.3">
      <c r="A60" s="43">
        <v>50</v>
      </c>
      <c r="B60" s="7" t="s">
        <v>77</v>
      </c>
      <c r="C60" s="7">
        <v>901</v>
      </c>
      <c r="D60" s="54">
        <v>113</v>
      </c>
      <c r="E60" s="51" t="s">
        <v>264</v>
      </c>
      <c r="F60" s="4">
        <v>240</v>
      </c>
      <c r="G60" s="144">
        <v>7.5</v>
      </c>
    </row>
    <row r="61" spans="1:7" s="21" customFormat="1" ht="17.149999999999999" customHeight="1" x14ac:dyDescent="0.3">
      <c r="A61" s="43">
        <v>51</v>
      </c>
      <c r="B61" s="5" t="s">
        <v>150</v>
      </c>
      <c r="C61" s="5">
        <v>901</v>
      </c>
      <c r="D61" s="53">
        <v>113</v>
      </c>
      <c r="E61" s="31" t="s">
        <v>265</v>
      </c>
      <c r="F61" s="2"/>
      <c r="G61" s="143">
        <f>G62</f>
        <v>7.5</v>
      </c>
    </row>
    <row r="62" spans="1:7" ht="26" x14ac:dyDescent="0.3">
      <c r="A62" s="43">
        <v>52</v>
      </c>
      <c r="B62" s="7" t="s">
        <v>77</v>
      </c>
      <c r="C62" s="7">
        <v>901</v>
      </c>
      <c r="D62" s="54">
        <v>113</v>
      </c>
      <c r="E62" s="51" t="s">
        <v>265</v>
      </c>
      <c r="F62" s="4">
        <v>240</v>
      </c>
      <c r="G62" s="144">
        <v>7.5</v>
      </c>
    </row>
    <row r="63" spans="1:7" s="21" customFormat="1" ht="12.75" customHeight="1" x14ac:dyDescent="0.3">
      <c r="A63" s="43">
        <v>53</v>
      </c>
      <c r="B63" s="85" t="s">
        <v>106</v>
      </c>
      <c r="C63" s="5">
        <v>901</v>
      </c>
      <c r="D63" s="1">
        <v>113</v>
      </c>
      <c r="E63" s="2" t="s">
        <v>189</v>
      </c>
      <c r="F63" s="2"/>
      <c r="G63" s="143">
        <f>G70+G72+G66+G68+G744+G64</f>
        <v>757</v>
      </c>
    </row>
    <row r="64" spans="1:7" s="21" customFormat="1" ht="39" x14ac:dyDescent="0.3">
      <c r="A64" s="43">
        <v>54</v>
      </c>
      <c r="B64" s="85" t="s">
        <v>664</v>
      </c>
      <c r="C64" s="5">
        <v>901</v>
      </c>
      <c r="D64" s="53">
        <v>113</v>
      </c>
      <c r="E64" s="2" t="s">
        <v>663</v>
      </c>
      <c r="F64" s="4"/>
      <c r="G64" s="143">
        <f>G65</f>
        <v>200</v>
      </c>
    </row>
    <row r="65" spans="1:7" s="21" customFormat="1" ht="14" x14ac:dyDescent="0.3">
      <c r="A65" s="43">
        <v>55</v>
      </c>
      <c r="B65" s="91" t="s">
        <v>54</v>
      </c>
      <c r="C65" s="7">
        <v>901</v>
      </c>
      <c r="D65" s="54">
        <v>113</v>
      </c>
      <c r="E65" s="4" t="s">
        <v>663</v>
      </c>
      <c r="F65" s="4" t="s">
        <v>53</v>
      </c>
      <c r="G65" s="144">
        <v>200</v>
      </c>
    </row>
    <row r="66" spans="1:7" s="21" customFormat="1" ht="39" x14ac:dyDescent="0.3">
      <c r="A66" s="43">
        <v>56</v>
      </c>
      <c r="B66" s="5" t="s">
        <v>183</v>
      </c>
      <c r="C66" s="5">
        <v>901</v>
      </c>
      <c r="D66" s="53">
        <v>113</v>
      </c>
      <c r="E66" s="2" t="s">
        <v>266</v>
      </c>
      <c r="F66" s="2"/>
      <c r="G66" s="143">
        <f>G67</f>
        <v>131</v>
      </c>
    </row>
    <row r="67" spans="1:7" s="21" customFormat="1" ht="24.75" customHeight="1" x14ac:dyDescent="0.3">
      <c r="A67" s="43">
        <v>57</v>
      </c>
      <c r="B67" s="91" t="s">
        <v>81</v>
      </c>
      <c r="C67" s="7">
        <v>901</v>
      </c>
      <c r="D67" s="54">
        <v>113</v>
      </c>
      <c r="E67" s="4" t="s">
        <v>266</v>
      </c>
      <c r="F67" s="4" t="s">
        <v>50</v>
      </c>
      <c r="G67" s="144">
        <v>131</v>
      </c>
    </row>
    <row r="68" spans="1:7" s="21" customFormat="1" ht="26" x14ac:dyDescent="0.3">
      <c r="A68" s="43">
        <v>58</v>
      </c>
      <c r="B68" s="85" t="s">
        <v>373</v>
      </c>
      <c r="C68" s="5">
        <v>901</v>
      </c>
      <c r="D68" s="53">
        <v>113</v>
      </c>
      <c r="E68" s="2" t="s">
        <v>370</v>
      </c>
      <c r="F68" s="4"/>
      <c r="G68" s="143">
        <f>G69</f>
        <v>300</v>
      </c>
    </row>
    <row r="69" spans="1:7" s="21" customFormat="1" ht="26" x14ac:dyDescent="0.3">
      <c r="A69" s="43">
        <v>59</v>
      </c>
      <c r="B69" s="91" t="s">
        <v>77</v>
      </c>
      <c r="C69" s="7">
        <v>901</v>
      </c>
      <c r="D69" s="54">
        <v>113</v>
      </c>
      <c r="E69" s="4" t="s">
        <v>370</v>
      </c>
      <c r="F69" s="4" t="s">
        <v>78</v>
      </c>
      <c r="G69" s="144">
        <v>300</v>
      </c>
    </row>
    <row r="70" spans="1:7" s="21" customFormat="1" ht="51" customHeight="1" x14ac:dyDescent="0.3">
      <c r="A70" s="43">
        <v>60</v>
      </c>
      <c r="B70" s="5" t="s">
        <v>73</v>
      </c>
      <c r="C70" s="5">
        <v>901</v>
      </c>
      <c r="D70" s="1">
        <v>113</v>
      </c>
      <c r="E70" s="2" t="s">
        <v>190</v>
      </c>
      <c r="F70" s="2"/>
      <c r="G70" s="143">
        <f>G71</f>
        <v>0.2</v>
      </c>
    </row>
    <row r="71" spans="1:7" ht="29.25" customHeight="1" x14ac:dyDescent="0.3">
      <c r="A71" s="43">
        <v>61</v>
      </c>
      <c r="B71" s="42" t="s">
        <v>77</v>
      </c>
      <c r="C71" s="7">
        <v>901</v>
      </c>
      <c r="D71" s="3">
        <v>113</v>
      </c>
      <c r="E71" s="4" t="s">
        <v>190</v>
      </c>
      <c r="F71" s="4">
        <v>240</v>
      </c>
      <c r="G71" s="145">
        <v>0.2</v>
      </c>
    </row>
    <row r="72" spans="1:7" s="21" customFormat="1" ht="25.5" customHeight="1" x14ac:dyDescent="0.3">
      <c r="A72" s="43">
        <v>62</v>
      </c>
      <c r="B72" s="5" t="s">
        <v>74</v>
      </c>
      <c r="C72" s="5">
        <v>901</v>
      </c>
      <c r="D72" s="1">
        <v>113</v>
      </c>
      <c r="E72" s="2" t="s">
        <v>191</v>
      </c>
      <c r="F72" s="2"/>
      <c r="G72" s="143">
        <f>G73</f>
        <v>125.8</v>
      </c>
    </row>
    <row r="73" spans="1:7" ht="25.5" customHeight="1" x14ac:dyDescent="0.3">
      <c r="A73" s="43">
        <v>63</v>
      </c>
      <c r="B73" s="7" t="s">
        <v>77</v>
      </c>
      <c r="C73" s="7">
        <v>901</v>
      </c>
      <c r="D73" s="3">
        <v>113</v>
      </c>
      <c r="E73" s="4" t="s">
        <v>191</v>
      </c>
      <c r="F73" s="4">
        <v>240</v>
      </c>
      <c r="G73" s="145">
        <v>125.8</v>
      </c>
    </row>
    <row r="74" spans="1:7" ht="15" x14ac:dyDescent="0.3">
      <c r="A74" s="43">
        <v>64</v>
      </c>
      <c r="B74" s="90" t="s">
        <v>7</v>
      </c>
      <c r="C74" s="5">
        <v>901</v>
      </c>
      <c r="D74" s="53">
        <v>200</v>
      </c>
      <c r="E74" s="31"/>
      <c r="F74" s="2"/>
      <c r="G74" s="143">
        <f>G75</f>
        <v>1808.1</v>
      </c>
    </row>
    <row r="75" spans="1:7" ht="14" x14ac:dyDescent="0.3">
      <c r="A75" s="43">
        <v>65</v>
      </c>
      <c r="B75" s="85" t="s">
        <v>8</v>
      </c>
      <c r="C75" s="5">
        <v>901</v>
      </c>
      <c r="D75" s="53">
        <v>203</v>
      </c>
      <c r="E75" s="2"/>
      <c r="F75" s="2"/>
      <c r="G75" s="143">
        <f>G76</f>
        <v>1808.1</v>
      </c>
    </row>
    <row r="76" spans="1:7" ht="14.25" customHeight="1" x14ac:dyDescent="0.3">
      <c r="A76" s="43">
        <v>66</v>
      </c>
      <c r="B76" s="85" t="s">
        <v>106</v>
      </c>
      <c r="C76" s="5">
        <v>901</v>
      </c>
      <c r="D76" s="53">
        <v>203</v>
      </c>
      <c r="E76" s="2" t="s">
        <v>189</v>
      </c>
      <c r="F76" s="2"/>
      <c r="G76" s="143">
        <f>G77</f>
        <v>1808.1</v>
      </c>
    </row>
    <row r="77" spans="1:7" ht="25.5" customHeight="1" x14ac:dyDescent="0.3">
      <c r="A77" s="43">
        <v>67</v>
      </c>
      <c r="B77" s="85" t="s">
        <v>651</v>
      </c>
      <c r="C77" s="5">
        <v>901</v>
      </c>
      <c r="D77" s="53">
        <v>203</v>
      </c>
      <c r="E77" s="2" t="s">
        <v>188</v>
      </c>
      <c r="F77" s="2"/>
      <c r="G77" s="143">
        <f>G78</f>
        <v>1808.1</v>
      </c>
    </row>
    <row r="78" spans="1:7" ht="19" customHeight="1" x14ac:dyDescent="0.35">
      <c r="A78" s="43">
        <v>68</v>
      </c>
      <c r="B78" s="91" t="s">
        <v>81</v>
      </c>
      <c r="C78" s="7">
        <v>901</v>
      </c>
      <c r="D78" s="54">
        <v>203</v>
      </c>
      <c r="E78" s="4" t="s">
        <v>188</v>
      </c>
      <c r="F78" s="4" t="s">
        <v>50</v>
      </c>
      <c r="G78" s="139">
        <v>1808.1</v>
      </c>
    </row>
    <row r="79" spans="1:7" ht="30" customHeight="1" x14ac:dyDescent="0.3">
      <c r="A79" s="43">
        <v>69</v>
      </c>
      <c r="B79" s="24" t="s">
        <v>9</v>
      </c>
      <c r="C79" s="5">
        <v>901</v>
      </c>
      <c r="D79" s="1">
        <v>300</v>
      </c>
      <c r="E79" s="2"/>
      <c r="F79" s="2"/>
      <c r="G79" s="143">
        <f>G80+G107</f>
        <v>18623</v>
      </c>
    </row>
    <row r="80" spans="1:7" ht="27.5" customHeight="1" x14ac:dyDescent="0.3">
      <c r="A80" s="43">
        <v>70</v>
      </c>
      <c r="B80" s="5" t="s">
        <v>497</v>
      </c>
      <c r="C80" s="5">
        <v>901</v>
      </c>
      <c r="D80" s="1">
        <v>310</v>
      </c>
      <c r="E80" s="2"/>
      <c r="F80" s="2"/>
      <c r="G80" s="143">
        <f>G81+G104</f>
        <v>17986</v>
      </c>
    </row>
    <row r="81" spans="1:7" ht="26" x14ac:dyDescent="0.3">
      <c r="A81" s="43">
        <v>71</v>
      </c>
      <c r="B81" s="28" t="s">
        <v>638</v>
      </c>
      <c r="C81" s="5">
        <v>901</v>
      </c>
      <c r="D81" s="1">
        <v>310</v>
      </c>
      <c r="E81" s="2" t="s">
        <v>221</v>
      </c>
      <c r="F81" s="2"/>
      <c r="G81" s="143">
        <f>G89+G82+G100</f>
        <v>17600</v>
      </c>
    </row>
    <row r="82" spans="1:7" ht="39" x14ac:dyDescent="0.3">
      <c r="A82" s="43">
        <v>72</v>
      </c>
      <c r="B82" s="92" t="s">
        <v>159</v>
      </c>
      <c r="C82" s="5">
        <v>901</v>
      </c>
      <c r="D82" s="53">
        <v>310</v>
      </c>
      <c r="E82" s="2" t="s">
        <v>219</v>
      </c>
      <c r="F82" s="2"/>
      <c r="G82" s="143">
        <f>G83+G87+G85</f>
        <v>666</v>
      </c>
    </row>
    <row r="83" spans="1:7" ht="26" x14ac:dyDescent="0.3">
      <c r="A83" s="43">
        <v>73</v>
      </c>
      <c r="B83" s="92" t="s">
        <v>176</v>
      </c>
      <c r="C83" s="5">
        <v>901</v>
      </c>
      <c r="D83" s="53">
        <v>310</v>
      </c>
      <c r="E83" s="31" t="s">
        <v>218</v>
      </c>
      <c r="F83" s="31"/>
      <c r="G83" s="143">
        <f>G84</f>
        <v>192</v>
      </c>
    </row>
    <row r="84" spans="1:7" ht="26" x14ac:dyDescent="0.3">
      <c r="A84" s="43">
        <v>74</v>
      </c>
      <c r="B84" s="91" t="s">
        <v>77</v>
      </c>
      <c r="C84" s="7">
        <v>901</v>
      </c>
      <c r="D84" s="54">
        <v>310</v>
      </c>
      <c r="E84" s="51" t="s">
        <v>218</v>
      </c>
      <c r="F84" s="4">
        <v>240</v>
      </c>
      <c r="G84" s="144">
        <v>192</v>
      </c>
    </row>
    <row r="85" spans="1:7" ht="52" x14ac:dyDescent="0.3">
      <c r="A85" s="43">
        <v>75</v>
      </c>
      <c r="B85" s="85" t="s">
        <v>160</v>
      </c>
      <c r="C85" s="5">
        <v>901</v>
      </c>
      <c r="D85" s="53">
        <v>310</v>
      </c>
      <c r="E85" s="2" t="s">
        <v>220</v>
      </c>
      <c r="F85" s="2"/>
      <c r="G85" s="143">
        <f>G86</f>
        <v>468</v>
      </c>
    </row>
    <row r="86" spans="1:7" ht="26" x14ac:dyDescent="0.3">
      <c r="A86" s="43">
        <v>76</v>
      </c>
      <c r="B86" s="91" t="s">
        <v>77</v>
      </c>
      <c r="C86" s="7">
        <v>901</v>
      </c>
      <c r="D86" s="54">
        <v>310</v>
      </c>
      <c r="E86" s="4" t="s">
        <v>220</v>
      </c>
      <c r="F86" s="4">
        <v>240</v>
      </c>
      <c r="G86" s="144">
        <f>854-386</f>
        <v>468</v>
      </c>
    </row>
    <row r="87" spans="1:7" ht="39" x14ac:dyDescent="0.3">
      <c r="A87" s="43">
        <v>77</v>
      </c>
      <c r="B87" s="92" t="s">
        <v>498</v>
      </c>
      <c r="C87" s="5">
        <v>901</v>
      </c>
      <c r="D87" s="53">
        <v>310</v>
      </c>
      <c r="E87" s="2" t="s">
        <v>494</v>
      </c>
      <c r="F87" s="2"/>
      <c r="G87" s="143">
        <f>G88</f>
        <v>6</v>
      </c>
    </row>
    <row r="88" spans="1:7" ht="26" x14ac:dyDescent="0.3">
      <c r="A88" s="43">
        <v>78</v>
      </c>
      <c r="B88" s="91" t="s">
        <v>77</v>
      </c>
      <c r="C88" s="7">
        <v>901</v>
      </c>
      <c r="D88" s="54">
        <v>310</v>
      </c>
      <c r="E88" s="4" t="s">
        <v>494</v>
      </c>
      <c r="F88" s="4" t="s">
        <v>78</v>
      </c>
      <c r="G88" s="144">
        <v>6</v>
      </c>
    </row>
    <row r="89" spans="1:7" ht="26" x14ac:dyDescent="0.3">
      <c r="A89" s="43">
        <v>79</v>
      </c>
      <c r="B89" s="28" t="s">
        <v>161</v>
      </c>
      <c r="C89" s="5">
        <v>901</v>
      </c>
      <c r="D89" s="1">
        <v>310</v>
      </c>
      <c r="E89" s="2" t="s">
        <v>224</v>
      </c>
      <c r="F89" s="2"/>
      <c r="G89" s="143">
        <f>G90+G92+G98+G96+G94</f>
        <v>6870</v>
      </c>
    </row>
    <row r="90" spans="1:7" s="21" customFormat="1" ht="29.25" customHeight="1" x14ac:dyDescent="0.3">
      <c r="A90" s="43">
        <v>80</v>
      </c>
      <c r="B90" s="5" t="s">
        <v>162</v>
      </c>
      <c r="C90" s="5">
        <v>901</v>
      </c>
      <c r="D90" s="1">
        <v>310</v>
      </c>
      <c r="E90" s="2" t="s">
        <v>225</v>
      </c>
      <c r="F90" s="2"/>
      <c r="G90" s="143">
        <f>G91</f>
        <v>3683</v>
      </c>
    </row>
    <row r="91" spans="1:7" ht="24.75" customHeight="1" x14ac:dyDescent="0.3">
      <c r="A91" s="43">
        <v>81</v>
      </c>
      <c r="B91" s="7" t="s">
        <v>77</v>
      </c>
      <c r="C91" s="7">
        <v>901</v>
      </c>
      <c r="D91" s="3">
        <v>310</v>
      </c>
      <c r="E91" s="4" t="s">
        <v>225</v>
      </c>
      <c r="F91" s="4">
        <v>240</v>
      </c>
      <c r="G91" s="144">
        <v>3683</v>
      </c>
    </row>
    <row r="92" spans="1:7" s="21" customFormat="1" ht="27" customHeight="1" x14ac:dyDescent="0.3">
      <c r="A92" s="43">
        <v>82</v>
      </c>
      <c r="B92" s="5" t="s">
        <v>177</v>
      </c>
      <c r="C92" s="5">
        <v>901</v>
      </c>
      <c r="D92" s="1">
        <v>310</v>
      </c>
      <c r="E92" s="2" t="s">
        <v>226</v>
      </c>
      <c r="F92" s="2"/>
      <c r="G92" s="143">
        <f>G93</f>
        <v>1601</v>
      </c>
    </row>
    <row r="93" spans="1:7" ht="24.75" customHeight="1" x14ac:dyDescent="0.3">
      <c r="A93" s="43">
        <v>83</v>
      </c>
      <c r="B93" s="7" t="s">
        <v>77</v>
      </c>
      <c r="C93" s="7">
        <v>901</v>
      </c>
      <c r="D93" s="3">
        <v>310</v>
      </c>
      <c r="E93" s="4" t="s">
        <v>226</v>
      </c>
      <c r="F93" s="4">
        <v>240</v>
      </c>
      <c r="G93" s="144">
        <v>1601</v>
      </c>
    </row>
    <row r="94" spans="1:7" s="21" customFormat="1" ht="39" x14ac:dyDescent="0.3">
      <c r="A94" s="43">
        <v>84</v>
      </c>
      <c r="B94" s="5" t="s">
        <v>336</v>
      </c>
      <c r="C94" s="5">
        <v>901</v>
      </c>
      <c r="D94" s="1">
        <v>310</v>
      </c>
      <c r="E94" s="2" t="s">
        <v>335</v>
      </c>
      <c r="F94" s="2"/>
      <c r="G94" s="143">
        <f>G95</f>
        <v>364</v>
      </c>
    </row>
    <row r="95" spans="1:7" ht="26" x14ac:dyDescent="0.3">
      <c r="A95" s="43">
        <v>85</v>
      </c>
      <c r="B95" s="7" t="s">
        <v>603</v>
      </c>
      <c r="C95" s="7">
        <v>901</v>
      </c>
      <c r="D95" s="3">
        <v>310</v>
      </c>
      <c r="E95" s="4" t="s">
        <v>335</v>
      </c>
      <c r="F95" s="4" t="s">
        <v>72</v>
      </c>
      <c r="G95" s="144">
        <v>364</v>
      </c>
    </row>
    <row r="96" spans="1:7" s="21" customFormat="1" ht="26" x14ac:dyDescent="0.3">
      <c r="A96" s="43">
        <v>86</v>
      </c>
      <c r="B96" s="28" t="s">
        <v>163</v>
      </c>
      <c r="C96" s="5">
        <v>901</v>
      </c>
      <c r="D96" s="1">
        <v>310</v>
      </c>
      <c r="E96" s="2" t="s">
        <v>228</v>
      </c>
      <c r="F96" s="2"/>
      <c r="G96" s="143">
        <f>G97</f>
        <v>36</v>
      </c>
    </row>
    <row r="97" spans="1:7" ht="26" x14ac:dyDescent="0.3">
      <c r="A97" s="43">
        <v>87</v>
      </c>
      <c r="B97" s="7" t="s">
        <v>603</v>
      </c>
      <c r="C97" s="42">
        <v>901</v>
      </c>
      <c r="D97" s="54">
        <v>310</v>
      </c>
      <c r="E97" s="51" t="s">
        <v>228</v>
      </c>
      <c r="F97" s="51" t="s">
        <v>72</v>
      </c>
      <c r="G97" s="144">
        <v>36</v>
      </c>
    </row>
    <row r="98" spans="1:7" s="21" customFormat="1" ht="39" x14ac:dyDescent="0.3">
      <c r="A98" s="43">
        <v>88</v>
      </c>
      <c r="B98" s="5" t="s">
        <v>217</v>
      </c>
      <c r="C98" s="5">
        <v>901</v>
      </c>
      <c r="D98" s="1">
        <v>310</v>
      </c>
      <c r="E98" s="2" t="s">
        <v>227</v>
      </c>
      <c r="F98" s="2"/>
      <c r="G98" s="143">
        <f>G99</f>
        <v>1186</v>
      </c>
    </row>
    <row r="99" spans="1:7" ht="24.75" customHeight="1" x14ac:dyDescent="0.3">
      <c r="A99" s="43">
        <v>89</v>
      </c>
      <c r="B99" s="7" t="s">
        <v>77</v>
      </c>
      <c r="C99" s="7">
        <v>901</v>
      </c>
      <c r="D99" s="3">
        <v>310</v>
      </c>
      <c r="E99" s="4" t="s">
        <v>227</v>
      </c>
      <c r="F99" s="4">
        <v>240</v>
      </c>
      <c r="G99" s="144">
        <v>1186</v>
      </c>
    </row>
    <row r="100" spans="1:7" ht="37.5" customHeight="1" x14ac:dyDescent="0.3">
      <c r="A100" s="43">
        <v>90</v>
      </c>
      <c r="B100" s="92" t="s">
        <v>646</v>
      </c>
      <c r="C100" s="5">
        <v>901</v>
      </c>
      <c r="D100" s="53">
        <v>310</v>
      </c>
      <c r="E100" s="2" t="s">
        <v>222</v>
      </c>
      <c r="F100" s="2"/>
      <c r="G100" s="143">
        <f>G101</f>
        <v>10064</v>
      </c>
    </row>
    <row r="101" spans="1:7" ht="28.5" customHeight="1" x14ac:dyDescent="0.3">
      <c r="A101" s="43">
        <v>91</v>
      </c>
      <c r="B101" s="92" t="s">
        <v>165</v>
      </c>
      <c r="C101" s="5">
        <v>901</v>
      </c>
      <c r="D101" s="53">
        <v>310</v>
      </c>
      <c r="E101" s="2" t="s">
        <v>223</v>
      </c>
      <c r="F101" s="2"/>
      <c r="G101" s="143">
        <f>G102+G103</f>
        <v>10064</v>
      </c>
    </row>
    <row r="102" spans="1:7" ht="16" customHeight="1" x14ac:dyDescent="0.35">
      <c r="A102" s="43">
        <v>92</v>
      </c>
      <c r="B102" s="91" t="s">
        <v>45</v>
      </c>
      <c r="C102" s="7">
        <v>901</v>
      </c>
      <c r="D102" s="54">
        <v>310</v>
      </c>
      <c r="E102" s="4" t="s">
        <v>223</v>
      </c>
      <c r="F102" s="4" t="s">
        <v>44</v>
      </c>
      <c r="G102" s="138">
        <v>9397.2000000000007</v>
      </c>
    </row>
    <row r="103" spans="1:7" ht="26.15" customHeight="1" x14ac:dyDescent="0.35">
      <c r="A103" s="43">
        <v>93</v>
      </c>
      <c r="B103" s="91" t="s">
        <v>77</v>
      </c>
      <c r="C103" s="7">
        <v>901</v>
      </c>
      <c r="D103" s="54">
        <v>310</v>
      </c>
      <c r="E103" s="4" t="s">
        <v>223</v>
      </c>
      <c r="F103" s="4">
        <v>240</v>
      </c>
      <c r="G103" s="138">
        <v>666.8</v>
      </c>
    </row>
    <row r="104" spans="1:7" ht="16" customHeight="1" x14ac:dyDescent="0.35">
      <c r="A104" s="43">
        <v>94</v>
      </c>
      <c r="B104" s="85" t="s">
        <v>106</v>
      </c>
      <c r="C104" s="5">
        <v>901</v>
      </c>
      <c r="D104" s="53">
        <v>310</v>
      </c>
      <c r="E104" s="2" t="s">
        <v>189</v>
      </c>
      <c r="F104" s="2"/>
      <c r="G104" s="137">
        <f>G105</f>
        <v>386</v>
      </c>
    </row>
    <row r="105" spans="1:7" ht="15.5" x14ac:dyDescent="0.35">
      <c r="A105" s="43">
        <v>95</v>
      </c>
      <c r="B105" s="85" t="s">
        <v>732</v>
      </c>
      <c r="C105" s="5">
        <v>901</v>
      </c>
      <c r="D105" s="53">
        <v>310</v>
      </c>
      <c r="E105" s="2" t="s">
        <v>733</v>
      </c>
      <c r="F105" s="2"/>
      <c r="G105" s="137">
        <f>G106</f>
        <v>386</v>
      </c>
    </row>
    <row r="106" spans="1:7" ht="26" x14ac:dyDescent="0.35">
      <c r="A106" s="43">
        <v>96</v>
      </c>
      <c r="B106" s="91" t="s">
        <v>77</v>
      </c>
      <c r="C106" s="7">
        <v>901</v>
      </c>
      <c r="D106" s="54">
        <v>310</v>
      </c>
      <c r="E106" s="4" t="s">
        <v>733</v>
      </c>
      <c r="F106" s="4" t="s">
        <v>78</v>
      </c>
      <c r="G106" s="138">
        <v>386</v>
      </c>
    </row>
    <row r="107" spans="1:7" ht="25.5" customHeight="1" x14ac:dyDescent="0.3">
      <c r="A107" s="43">
        <v>97</v>
      </c>
      <c r="B107" s="5" t="s">
        <v>10</v>
      </c>
      <c r="C107" s="5">
        <v>901</v>
      </c>
      <c r="D107" s="1">
        <v>314</v>
      </c>
      <c r="E107" s="2"/>
      <c r="F107" s="2"/>
      <c r="G107" s="143">
        <f>G108+G112</f>
        <v>637</v>
      </c>
    </row>
    <row r="108" spans="1:7" ht="26" x14ac:dyDescent="0.3">
      <c r="A108" s="43">
        <v>98</v>
      </c>
      <c r="B108" s="28" t="s">
        <v>638</v>
      </c>
      <c r="C108" s="5">
        <v>901</v>
      </c>
      <c r="D108" s="1">
        <v>314</v>
      </c>
      <c r="E108" s="2" t="s">
        <v>221</v>
      </c>
      <c r="F108" s="2"/>
      <c r="G108" s="143">
        <f>G109</f>
        <v>281</v>
      </c>
    </row>
    <row r="109" spans="1:7" ht="52" x14ac:dyDescent="0.3">
      <c r="A109" s="43">
        <v>99</v>
      </c>
      <c r="B109" s="28" t="s">
        <v>164</v>
      </c>
      <c r="C109" s="5">
        <v>901</v>
      </c>
      <c r="D109" s="1">
        <v>314</v>
      </c>
      <c r="E109" s="2" t="s">
        <v>231</v>
      </c>
      <c r="F109" s="2"/>
      <c r="G109" s="143">
        <f>G110</f>
        <v>281</v>
      </c>
    </row>
    <row r="110" spans="1:7" ht="26" x14ac:dyDescent="0.3">
      <c r="A110" s="43">
        <v>100</v>
      </c>
      <c r="B110" s="5" t="s">
        <v>229</v>
      </c>
      <c r="C110" s="5">
        <v>901</v>
      </c>
      <c r="D110" s="1">
        <v>314</v>
      </c>
      <c r="E110" s="2" t="s">
        <v>230</v>
      </c>
      <c r="F110" s="2"/>
      <c r="G110" s="143">
        <f>G111</f>
        <v>281</v>
      </c>
    </row>
    <row r="111" spans="1:7" ht="26" x14ac:dyDescent="0.3">
      <c r="A111" s="43">
        <v>101</v>
      </c>
      <c r="B111" s="7" t="s">
        <v>603</v>
      </c>
      <c r="C111" s="7">
        <v>901</v>
      </c>
      <c r="D111" s="3">
        <v>314</v>
      </c>
      <c r="E111" s="4" t="s">
        <v>230</v>
      </c>
      <c r="F111" s="4" t="s">
        <v>72</v>
      </c>
      <c r="G111" s="144">
        <v>281</v>
      </c>
    </row>
    <row r="112" spans="1:7" s="21" customFormat="1" ht="39" x14ac:dyDescent="0.3">
      <c r="A112" s="43">
        <v>102</v>
      </c>
      <c r="B112" s="28" t="s">
        <v>640</v>
      </c>
      <c r="C112" s="5">
        <v>901</v>
      </c>
      <c r="D112" s="1">
        <v>314</v>
      </c>
      <c r="E112" s="2" t="s">
        <v>440</v>
      </c>
      <c r="F112" s="2"/>
      <c r="G112" s="143">
        <f>G113</f>
        <v>356</v>
      </c>
    </row>
    <row r="113" spans="1:7" s="21" customFormat="1" ht="39" x14ac:dyDescent="0.3">
      <c r="A113" s="43">
        <v>103</v>
      </c>
      <c r="B113" s="5" t="s">
        <v>456</v>
      </c>
      <c r="C113" s="5">
        <v>901</v>
      </c>
      <c r="D113" s="1">
        <v>314</v>
      </c>
      <c r="E113" s="2" t="s">
        <v>455</v>
      </c>
      <c r="F113" s="2"/>
      <c r="G113" s="143">
        <f>G114</f>
        <v>356</v>
      </c>
    </row>
    <row r="114" spans="1:7" ht="26" x14ac:dyDescent="0.3">
      <c r="A114" s="43">
        <v>104</v>
      </c>
      <c r="B114" s="7" t="s">
        <v>77</v>
      </c>
      <c r="C114" s="42">
        <v>901</v>
      </c>
      <c r="D114" s="54">
        <v>314</v>
      </c>
      <c r="E114" s="51" t="s">
        <v>455</v>
      </c>
      <c r="F114" s="4">
        <v>240</v>
      </c>
      <c r="G114" s="144">
        <v>356</v>
      </c>
    </row>
    <row r="115" spans="1:7" ht="15.75" customHeight="1" x14ac:dyDescent="0.3">
      <c r="A115" s="43">
        <v>105</v>
      </c>
      <c r="B115" s="24" t="s">
        <v>11</v>
      </c>
      <c r="C115" s="5">
        <v>901</v>
      </c>
      <c r="D115" s="1">
        <v>400</v>
      </c>
      <c r="E115" s="2"/>
      <c r="F115" s="2"/>
      <c r="G115" s="143">
        <f>G124+G135+G143+G155+G116+G131</f>
        <v>204060.3</v>
      </c>
    </row>
    <row r="116" spans="1:7" ht="15.75" customHeight="1" x14ac:dyDescent="0.3">
      <c r="A116" s="43">
        <v>106</v>
      </c>
      <c r="B116" s="5" t="s">
        <v>185</v>
      </c>
      <c r="C116" s="5">
        <v>901</v>
      </c>
      <c r="D116" s="1">
        <v>405</v>
      </c>
      <c r="E116" s="2"/>
      <c r="F116" s="2"/>
      <c r="G116" s="143">
        <f>G117</f>
        <v>928.5</v>
      </c>
    </row>
    <row r="117" spans="1:7" ht="16.5" customHeight="1" x14ac:dyDescent="0.3">
      <c r="A117" s="43">
        <v>107</v>
      </c>
      <c r="B117" s="85" t="s">
        <v>106</v>
      </c>
      <c r="C117" s="5">
        <v>901</v>
      </c>
      <c r="D117" s="1">
        <v>405</v>
      </c>
      <c r="E117" s="2" t="s">
        <v>189</v>
      </c>
      <c r="F117" s="2"/>
      <c r="G117" s="143">
        <f>G120+G118+G122</f>
        <v>928.5</v>
      </c>
    </row>
    <row r="118" spans="1:7" ht="25.5" customHeight="1" x14ac:dyDescent="0.3">
      <c r="A118" s="43">
        <v>108</v>
      </c>
      <c r="B118" s="28" t="s">
        <v>348</v>
      </c>
      <c r="C118" s="5">
        <v>901</v>
      </c>
      <c r="D118" s="53">
        <v>405</v>
      </c>
      <c r="E118" s="31" t="s">
        <v>347</v>
      </c>
      <c r="F118" s="31"/>
      <c r="G118" s="143">
        <f>G119</f>
        <v>88</v>
      </c>
    </row>
    <row r="119" spans="1:7" s="63" customFormat="1" ht="26" x14ac:dyDescent="0.3">
      <c r="A119" s="43">
        <v>109</v>
      </c>
      <c r="B119" s="7" t="s">
        <v>77</v>
      </c>
      <c r="C119" s="7">
        <v>901</v>
      </c>
      <c r="D119" s="54">
        <v>405</v>
      </c>
      <c r="E119" s="51" t="s">
        <v>347</v>
      </c>
      <c r="F119" s="51" t="s">
        <v>78</v>
      </c>
      <c r="G119" s="144">
        <v>88</v>
      </c>
    </row>
    <row r="120" spans="1:7" ht="39.75" customHeight="1" x14ac:dyDescent="0.3">
      <c r="A120" s="43">
        <v>110</v>
      </c>
      <c r="B120" s="5" t="s">
        <v>491</v>
      </c>
      <c r="C120" s="5">
        <v>901</v>
      </c>
      <c r="D120" s="1">
        <v>405</v>
      </c>
      <c r="E120" s="2" t="s">
        <v>192</v>
      </c>
      <c r="F120" s="2"/>
      <c r="G120" s="143">
        <f>G121</f>
        <v>619.5</v>
      </c>
    </row>
    <row r="121" spans="1:7" s="63" customFormat="1" ht="24.65" customHeight="1" x14ac:dyDescent="0.3">
      <c r="A121" s="43">
        <v>111</v>
      </c>
      <c r="B121" s="7" t="s">
        <v>77</v>
      </c>
      <c r="C121" s="7">
        <v>901</v>
      </c>
      <c r="D121" s="3">
        <v>405</v>
      </c>
      <c r="E121" s="4" t="s">
        <v>192</v>
      </c>
      <c r="F121" s="4">
        <v>240</v>
      </c>
      <c r="G121" s="145">
        <v>619.5</v>
      </c>
    </row>
    <row r="122" spans="1:7" s="63" customFormat="1" ht="41.15" customHeight="1" x14ac:dyDescent="0.3">
      <c r="A122" s="43">
        <v>112</v>
      </c>
      <c r="B122" s="85" t="s">
        <v>559</v>
      </c>
      <c r="C122" s="5">
        <v>901</v>
      </c>
      <c r="D122" s="53">
        <v>405</v>
      </c>
      <c r="E122" s="2" t="s">
        <v>558</v>
      </c>
      <c r="F122" s="2"/>
      <c r="G122" s="143">
        <f>G123</f>
        <v>221</v>
      </c>
    </row>
    <row r="123" spans="1:7" s="63" customFormat="1" ht="25.5" customHeight="1" x14ac:dyDescent="0.3">
      <c r="A123" s="43">
        <v>113</v>
      </c>
      <c r="B123" s="91" t="s">
        <v>77</v>
      </c>
      <c r="C123" s="7">
        <v>901</v>
      </c>
      <c r="D123" s="54">
        <v>405</v>
      </c>
      <c r="E123" s="4" t="s">
        <v>558</v>
      </c>
      <c r="F123" s="4">
        <v>240</v>
      </c>
      <c r="G123" s="145">
        <v>221</v>
      </c>
    </row>
    <row r="124" spans="1:7" ht="15.75" customHeight="1" x14ac:dyDescent="0.3">
      <c r="A124" s="43">
        <v>114</v>
      </c>
      <c r="B124" s="5" t="s">
        <v>55</v>
      </c>
      <c r="C124" s="5">
        <v>901</v>
      </c>
      <c r="D124" s="1">
        <v>406</v>
      </c>
      <c r="E124" s="2"/>
      <c r="F124" s="2"/>
      <c r="G124" s="143">
        <f>G125</f>
        <v>5916</v>
      </c>
    </row>
    <row r="125" spans="1:7" s="21" customFormat="1" ht="39" x14ac:dyDescent="0.3">
      <c r="A125" s="43">
        <v>115</v>
      </c>
      <c r="B125" s="28" t="s">
        <v>637</v>
      </c>
      <c r="C125" s="5">
        <v>901</v>
      </c>
      <c r="D125" s="1">
        <v>406</v>
      </c>
      <c r="E125" s="31" t="s">
        <v>232</v>
      </c>
      <c r="F125" s="2"/>
      <c r="G125" s="143">
        <f>G126</f>
        <v>5916</v>
      </c>
    </row>
    <row r="126" spans="1:7" s="21" customFormat="1" ht="26" x14ac:dyDescent="0.3">
      <c r="A126" s="43">
        <v>116</v>
      </c>
      <c r="B126" s="92" t="s">
        <v>429</v>
      </c>
      <c r="C126" s="5">
        <v>901</v>
      </c>
      <c r="D126" s="1">
        <v>406</v>
      </c>
      <c r="E126" s="2" t="s">
        <v>432</v>
      </c>
      <c r="F126" s="2"/>
      <c r="G126" s="143">
        <f>G127+G129</f>
        <v>5916</v>
      </c>
    </row>
    <row r="127" spans="1:7" ht="12.75" customHeight="1" x14ac:dyDescent="0.3">
      <c r="A127" s="43">
        <v>117</v>
      </c>
      <c r="B127" s="5" t="s">
        <v>69</v>
      </c>
      <c r="C127" s="5">
        <v>901</v>
      </c>
      <c r="D127" s="1">
        <v>406</v>
      </c>
      <c r="E127" s="22" t="s">
        <v>387</v>
      </c>
      <c r="F127" s="2"/>
      <c r="G127" s="143">
        <f>G128</f>
        <v>1416</v>
      </c>
    </row>
    <row r="128" spans="1:7" s="63" customFormat="1" ht="26" x14ac:dyDescent="0.3">
      <c r="A128" s="43">
        <v>118</v>
      </c>
      <c r="B128" s="7" t="s">
        <v>691</v>
      </c>
      <c r="C128" s="7">
        <v>901</v>
      </c>
      <c r="D128" s="3">
        <v>406</v>
      </c>
      <c r="E128" s="26" t="s">
        <v>387</v>
      </c>
      <c r="F128" s="4">
        <v>240</v>
      </c>
      <c r="G128" s="144">
        <v>1416</v>
      </c>
    </row>
    <row r="129" spans="1:7" s="63" customFormat="1" ht="26" x14ac:dyDescent="0.3">
      <c r="A129" s="43">
        <v>119</v>
      </c>
      <c r="B129" s="85" t="s">
        <v>689</v>
      </c>
      <c r="C129" s="5">
        <v>901</v>
      </c>
      <c r="D129" s="53">
        <v>406</v>
      </c>
      <c r="E129" s="31" t="s">
        <v>690</v>
      </c>
      <c r="F129" s="2"/>
      <c r="G129" s="143">
        <f>G130</f>
        <v>4500</v>
      </c>
    </row>
    <row r="130" spans="1:7" s="63" customFormat="1" ht="26" x14ac:dyDescent="0.3">
      <c r="A130" s="43">
        <v>120</v>
      </c>
      <c r="B130" s="91" t="s">
        <v>77</v>
      </c>
      <c r="C130" s="7">
        <v>901</v>
      </c>
      <c r="D130" s="54">
        <v>406</v>
      </c>
      <c r="E130" s="51" t="s">
        <v>690</v>
      </c>
      <c r="F130" s="4">
        <v>240</v>
      </c>
      <c r="G130" s="144">
        <v>4500</v>
      </c>
    </row>
    <row r="131" spans="1:7" s="63" customFormat="1" ht="14" x14ac:dyDescent="0.3">
      <c r="A131" s="43">
        <v>121</v>
      </c>
      <c r="B131" s="85" t="s">
        <v>84</v>
      </c>
      <c r="C131" s="28">
        <v>901</v>
      </c>
      <c r="D131" s="53">
        <v>407</v>
      </c>
      <c r="E131" s="2"/>
      <c r="F131" s="2"/>
      <c r="G131" s="143">
        <f>G132</f>
        <v>74.8</v>
      </c>
    </row>
    <row r="132" spans="1:7" s="63" customFormat="1" ht="14" x14ac:dyDescent="0.3">
      <c r="A132" s="43">
        <v>122</v>
      </c>
      <c r="B132" s="85" t="s">
        <v>156</v>
      </c>
      <c r="C132" s="28">
        <v>901</v>
      </c>
      <c r="D132" s="53">
        <v>407</v>
      </c>
      <c r="E132" s="2" t="s">
        <v>189</v>
      </c>
      <c r="F132" s="2"/>
      <c r="G132" s="143">
        <f>G133</f>
        <v>74.8</v>
      </c>
    </row>
    <row r="133" spans="1:7" s="63" customFormat="1" ht="14" x14ac:dyDescent="0.3">
      <c r="A133" s="43">
        <v>123</v>
      </c>
      <c r="B133" s="85" t="s">
        <v>548</v>
      </c>
      <c r="C133" s="28">
        <v>901</v>
      </c>
      <c r="D133" s="53">
        <v>407</v>
      </c>
      <c r="E133" s="2" t="s">
        <v>547</v>
      </c>
      <c r="F133" s="2" t="s">
        <v>546</v>
      </c>
      <c r="G133" s="143">
        <f>G134</f>
        <v>74.8</v>
      </c>
    </row>
    <row r="134" spans="1:7" s="63" customFormat="1" ht="26" x14ac:dyDescent="0.3">
      <c r="A134" s="43">
        <v>124</v>
      </c>
      <c r="B134" s="91" t="s">
        <v>77</v>
      </c>
      <c r="C134" s="42">
        <v>901</v>
      </c>
      <c r="D134" s="54">
        <v>407</v>
      </c>
      <c r="E134" s="4" t="s">
        <v>547</v>
      </c>
      <c r="F134" s="4">
        <v>240</v>
      </c>
      <c r="G134" s="144">
        <v>74.8</v>
      </c>
    </row>
    <row r="135" spans="1:7" ht="12.75" customHeight="1" x14ac:dyDescent="0.3">
      <c r="A135" s="43">
        <v>125</v>
      </c>
      <c r="B135" s="5" t="s">
        <v>12</v>
      </c>
      <c r="C135" s="5">
        <v>901</v>
      </c>
      <c r="D135" s="1">
        <v>408</v>
      </c>
      <c r="E135" s="2"/>
      <c r="F135" s="2"/>
      <c r="G135" s="143">
        <f>G136+G140</f>
        <v>101757</v>
      </c>
    </row>
    <row r="136" spans="1:7" ht="26" x14ac:dyDescent="0.3">
      <c r="A136" s="43">
        <v>126</v>
      </c>
      <c r="B136" s="92" t="s">
        <v>711</v>
      </c>
      <c r="C136" s="5">
        <v>901</v>
      </c>
      <c r="D136" s="1">
        <v>408</v>
      </c>
      <c r="E136" s="2" t="s">
        <v>234</v>
      </c>
      <c r="F136" s="2"/>
      <c r="G136" s="143">
        <f>G137</f>
        <v>101369.4</v>
      </c>
    </row>
    <row r="137" spans="1:7" s="21" customFormat="1" ht="30" customHeight="1" x14ac:dyDescent="0.3">
      <c r="A137" s="43">
        <v>127</v>
      </c>
      <c r="B137" s="28" t="s">
        <v>132</v>
      </c>
      <c r="C137" s="5">
        <v>901</v>
      </c>
      <c r="D137" s="1">
        <v>408</v>
      </c>
      <c r="E137" s="2" t="s">
        <v>235</v>
      </c>
      <c r="F137" s="2"/>
      <c r="G137" s="143">
        <f>G138</f>
        <v>101369.4</v>
      </c>
    </row>
    <row r="138" spans="1:7" s="21" customFormat="1" ht="26" x14ac:dyDescent="0.3">
      <c r="A138" s="43">
        <v>128</v>
      </c>
      <c r="B138" s="5" t="s">
        <v>133</v>
      </c>
      <c r="C138" s="5">
        <v>901</v>
      </c>
      <c r="D138" s="1">
        <v>408</v>
      </c>
      <c r="E138" s="2" t="s">
        <v>419</v>
      </c>
      <c r="F138" s="2"/>
      <c r="G138" s="143">
        <f>G139</f>
        <v>101369.4</v>
      </c>
    </row>
    <row r="139" spans="1:7" ht="39" x14ac:dyDescent="0.3">
      <c r="A139" s="43">
        <v>129</v>
      </c>
      <c r="B139" s="7" t="s">
        <v>518</v>
      </c>
      <c r="C139" s="7">
        <v>901</v>
      </c>
      <c r="D139" s="3">
        <v>408</v>
      </c>
      <c r="E139" s="4" t="s">
        <v>419</v>
      </c>
      <c r="F139" s="4" t="s">
        <v>56</v>
      </c>
      <c r="G139" s="144">
        <v>101369.4</v>
      </c>
    </row>
    <row r="140" spans="1:7" ht="14" x14ac:dyDescent="0.3">
      <c r="A140" s="43">
        <v>130</v>
      </c>
      <c r="B140" s="85" t="s">
        <v>156</v>
      </c>
      <c r="C140" s="5">
        <v>901</v>
      </c>
      <c r="D140" s="53">
        <v>408</v>
      </c>
      <c r="E140" s="10" t="s">
        <v>189</v>
      </c>
      <c r="F140" s="2"/>
      <c r="G140" s="143">
        <f>G141</f>
        <v>387.6</v>
      </c>
    </row>
    <row r="141" spans="1:7" ht="26" x14ac:dyDescent="0.3">
      <c r="A141" s="43">
        <v>131</v>
      </c>
      <c r="B141" s="85" t="s">
        <v>233</v>
      </c>
      <c r="C141" s="5">
        <v>901</v>
      </c>
      <c r="D141" s="53">
        <v>408</v>
      </c>
      <c r="E141" s="2" t="s">
        <v>267</v>
      </c>
      <c r="F141" s="2"/>
      <c r="G141" s="143">
        <f>G142</f>
        <v>387.6</v>
      </c>
    </row>
    <row r="142" spans="1:7" ht="26" x14ac:dyDescent="0.3">
      <c r="A142" s="43">
        <v>132</v>
      </c>
      <c r="B142" s="91" t="s">
        <v>77</v>
      </c>
      <c r="C142" s="7">
        <v>901</v>
      </c>
      <c r="D142" s="54">
        <v>408</v>
      </c>
      <c r="E142" s="4" t="s">
        <v>267</v>
      </c>
      <c r="F142" s="4">
        <v>240</v>
      </c>
      <c r="G142" s="144">
        <v>387.6</v>
      </c>
    </row>
    <row r="143" spans="1:7" ht="12.75" customHeight="1" x14ac:dyDescent="0.3">
      <c r="A143" s="43">
        <v>133</v>
      </c>
      <c r="B143" s="5" t="s">
        <v>57</v>
      </c>
      <c r="C143" s="5">
        <v>901</v>
      </c>
      <c r="D143" s="1">
        <v>409</v>
      </c>
      <c r="E143" s="2"/>
      <c r="F143" s="2"/>
      <c r="G143" s="143">
        <f>G144</f>
        <v>95124</v>
      </c>
    </row>
    <row r="144" spans="1:7" ht="30" customHeight="1" x14ac:dyDescent="0.3">
      <c r="A144" s="43">
        <v>134</v>
      </c>
      <c r="B144" s="92" t="s">
        <v>711</v>
      </c>
      <c r="C144" s="5">
        <v>901</v>
      </c>
      <c r="D144" s="1">
        <v>409</v>
      </c>
      <c r="E144" s="2" t="s">
        <v>234</v>
      </c>
      <c r="F144" s="2"/>
      <c r="G144" s="143">
        <f>G145+G150</f>
        <v>95124</v>
      </c>
    </row>
    <row r="145" spans="1:7" ht="39.75" customHeight="1" x14ac:dyDescent="0.3">
      <c r="A145" s="43">
        <v>135</v>
      </c>
      <c r="B145" s="28" t="s">
        <v>136</v>
      </c>
      <c r="C145" s="5">
        <v>901</v>
      </c>
      <c r="D145" s="1">
        <v>409</v>
      </c>
      <c r="E145" s="2" t="s">
        <v>268</v>
      </c>
      <c r="F145" s="2"/>
      <c r="G145" s="143">
        <f>G146+G148</f>
        <v>86763</v>
      </c>
    </row>
    <row r="146" spans="1:7" ht="39" x14ac:dyDescent="0.3">
      <c r="A146" s="43">
        <v>136</v>
      </c>
      <c r="B146" s="85" t="s">
        <v>695</v>
      </c>
      <c r="C146" s="5">
        <v>901</v>
      </c>
      <c r="D146" s="53">
        <v>409</v>
      </c>
      <c r="E146" s="31" t="s">
        <v>718</v>
      </c>
      <c r="F146" s="2"/>
      <c r="G146" s="143">
        <f>G147</f>
        <v>85467.4</v>
      </c>
    </row>
    <row r="147" spans="1:7" ht="26" x14ac:dyDescent="0.3">
      <c r="A147" s="43">
        <v>137</v>
      </c>
      <c r="B147" s="91" t="s">
        <v>77</v>
      </c>
      <c r="C147" s="42">
        <v>901</v>
      </c>
      <c r="D147" s="54">
        <v>409</v>
      </c>
      <c r="E147" s="51" t="s">
        <v>718</v>
      </c>
      <c r="F147" s="4">
        <v>240</v>
      </c>
      <c r="G147" s="144">
        <v>85467.4</v>
      </c>
    </row>
    <row r="148" spans="1:7" ht="39" x14ac:dyDescent="0.3">
      <c r="A148" s="43">
        <v>138</v>
      </c>
      <c r="B148" s="85" t="s">
        <v>693</v>
      </c>
      <c r="C148" s="28">
        <v>901</v>
      </c>
      <c r="D148" s="53">
        <v>409</v>
      </c>
      <c r="E148" s="31" t="s">
        <v>719</v>
      </c>
      <c r="F148" s="4"/>
      <c r="G148" s="143">
        <f>G149</f>
        <v>1295.5999999999999</v>
      </c>
    </row>
    <row r="149" spans="1:7" ht="26" x14ac:dyDescent="0.3">
      <c r="A149" s="43">
        <v>139</v>
      </c>
      <c r="B149" s="91" t="s">
        <v>77</v>
      </c>
      <c r="C149" s="42">
        <v>901</v>
      </c>
      <c r="D149" s="54">
        <v>409</v>
      </c>
      <c r="E149" s="51" t="s">
        <v>719</v>
      </c>
      <c r="F149" s="4">
        <v>240</v>
      </c>
      <c r="G149" s="144">
        <v>1295.5999999999999</v>
      </c>
    </row>
    <row r="150" spans="1:7" ht="26" x14ac:dyDescent="0.3">
      <c r="A150" s="43">
        <v>140</v>
      </c>
      <c r="B150" s="28" t="s">
        <v>138</v>
      </c>
      <c r="C150" s="5">
        <v>901</v>
      </c>
      <c r="D150" s="1">
        <v>409</v>
      </c>
      <c r="E150" s="2" t="s">
        <v>269</v>
      </c>
      <c r="F150" s="2"/>
      <c r="G150" s="143">
        <f>G153+G151</f>
        <v>8361</v>
      </c>
    </row>
    <row r="151" spans="1:7" ht="26" x14ac:dyDescent="0.3">
      <c r="A151" s="43">
        <v>141</v>
      </c>
      <c r="B151" s="92" t="s">
        <v>694</v>
      </c>
      <c r="C151" s="5">
        <v>901</v>
      </c>
      <c r="D151" s="53">
        <v>409</v>
      </c>
      <c r="E151" s="31" t="s">
        <v>720</v>
      </c>
      <c r="F151" s="2"/>
      <c r="G151" s="143">
        <f>G152</f>
        <v>100</v>
      </c>
    </row>
    <row r="152" spans="1:7" ht="26" x14ac:dyDescent="0.3">
      <c r="A152" s="43">
        <v>142</v>
      </c>
      <c r="B152" s="91" t="s">
        <v>77</v>
      </c>
      <c r="C152" s="7">
        <v>901</v>
      </c>
      <c r="D152" s="54">
        <v>409</v>
      </c>
      <c r="E152" s="51" t="s">
        <v>720</v>
      </c>
      <c r="F152" s="4">
        <v>240</v>
      </c>
      <c r="G152" s="144">
        <v>100</v>
      </c>
    </row>
    <row r="153" spans="1:7" ht="29.25" customHeight="1" x14ac:dyDescent="0.3">
      <c r="A153" s="43">
        <v>143</v>
      </c>
      <c r="B153" s="85" t="s">
        <v>549</v>
      </c>
      <c r="C153" s="5">
        <v>901</v>
      </c>
      <c r="D153" s="53">
        <v>409</v>
      </c>
      <c r="E153" s="31" t="s">
        <v>721</v>
      </c>
      <c r="F153" s="2"/>
      <c r="G153" s="143">
        <f>G154</f>
        <v>8261</v>
      </c>
    </row>
    <row r="154" spans="1:7" ht="26" x14ac:dyDescent="0.3">
      <c r="A154" s="43">
        <v>144</v>
      </c>
      <c r="B154" s="7" t="s">
        <v>77</v>
      </c>
      <c r="C154" s="7">
        <v>901</v>
      </c>
      <c r="D154" s="54">
        <v>409</v>
      </c>
      <c r="E154" s="51" t="s">
        <v>721</v>
      </c>
      <c r="F154" s="4">
        <v>240</v>
      </c>
      <c r="G154" s="144">
        <v>8261</v>
      </c>
    </row>
    <row r="155" spans="1:7" ht="15.75" customHeight="1" x14ac:dyDescent="0.3">
      <c r="A155" s="43">
        <v>145</v>
      </c>
      <c r="B155" s="5" t="s">
        <v>67</v>
      </c>
      <c r="C155" s="5">
        <v>901</v>
      </c>
      <c r="D155" s="1">
        <v>412</v>
      </c>
      <c r="E155" s="2"/>
      <c r="F155" s="2"/>
      <c r="G155" s="143">
        <f>G156</f>
        <v>260</v>
      </c>
    </row>
    <row r="156" spans="1:7" s="21" customFormat="1" ht="39" x14ac:dyDescent="0.3">
      <c r="A156" s="43">
        <v>146</v>
      </c>
      <c r="B156" s="28" t="s">
        <v>568</v>
      </c>
      <c r="C156" s="5">
        <v>901</v>
      </c>
      <c r="D156" s="9">
        <v>412</v>
      </c>
      <c r="E156" s="10" t="s">
        <v>249</v>
      </c>
      <c r="F156" s="2"/>
      <c r="G156" s="143">
        <f>G157</f>
        <v>260</v>
      </c>
    </row>
    <row r="157" spans="1:7" ht="14" x14ac:dyDescent="0.3">
      <c r="A157" s="43">
        <v>147</v>
      </c>
      <c r="B157" s="92" t="s">
        <v>600</v>
      </c>
      <c r="C157" s="5">
        <v>901</v>
      </c>
      <c r="D157" s="87">
        <v>412</v>
      </c>
      <c r="E157" s="10" t="s">
        <v>274</v>
      </c>
      <c r="F157" s="10"/>
      <c r="G157" s="143">
        <f>G160+G158</f>
        <v>260</v>
      </c>
    </row>
    <row r="158" spans="1:7" ht="26" x14ac:dyDescent="0.3">
      <c r="A158" s="43">
        <v>148</v>
      </c>
      <c r="B158" s="85" t="s">
        <v>112</v>
      </c>
      <c r="C158" s="5">
        <v>901</v>
      </c>
      <c r="D158" s="87">
        <v>412</v>
      </c>
      <c r="E158" s="10" t="s">
        <v>615</v>
      </c>
      <c r="F158" s="10"/>
      <c r="G158" s="143">
        <f>G159</f>
        <v>135</v>
      </c>
    </row>
    <row r="159" spans="1:7" ht="41" customHeight="1" x14ac:dyDescent="0.3">
      <c r="A159" s="43">
        <v>149</v>
      </c>
      <c r="B159" s="91" t="s">
        <v>518</v>
      </c>
      <c r="C159" s="7">
        <v>901</v>
      </c>
      <c r="D159" s="88">
        <v>412</v>
      </c>
      <c r="E159" s="12" t="s">
        <v>615</v>
      </c>
      <c r="F159" s="4" t="s">
        <v>56</v>
      </c>
      <c r="G159" s="144">
        <v>135</v>
      </c>
    </row>
    <row r="160" spans="1:7" ht="17" customHeight="1" x14ac:dyDescent="0.3">
      <c r="A160" s="43">
        <v>150</v>
      </c>
      <c r="B160" s="5" t="s">
        <v>361</v>
      </c>
      <c r="C160" s="5">
        <v>901</v>
      </c>
      <c r="D160" s="9">
        <v>412</v>
      </c>
      <c r="E160" s="10" t="s">
        <v>275</v>
      </c>
      <c r="F160" s="4"/>
      <c r="G160" s="143">
        <f>G161</f>
        <v>125</v>
      </c>
    </row>
    <row r="161" spans="1:7" ht="28.5" customHeight="1" x14ac:dyDescent="0.3">
      <c r="A161" s="43">
        <v>151</v>
      </c>
      <c r="B161" s="7" t="s">
        <v>77</v>
      </c>
      <c r="C161" s="7">
        <v>901</v>
      </c>
      <c r="D161" s="11">
        <v>412</v>
      </c>
      <c r="E161" s="12" t="s">
        <v>275</v>
      </c>
      <c r="F161" s="4" t="s">
        <v>78</v>
      </c>
      <c r="G161" s="144">
        <v>125</v>
      </c>
    </row>
    <row r="162" spans="1:7" ht="15.75" customHeight="1" x14ac:dyDescent="0.3">
      <c r="A162" s="43">
        <v>152</v>
      </c>
      <c r="B162" s="24" t="s">
        <v>13</v>
      </c>
      <c r="C162" s="5">
        <v>901</v>
      </c>
      <c r="D162" s="1">
        <v>500</v>
      </c>
      <c r="E162" s="2"/>
      <c r="F162" s="2"/>
      <c r="G162" s="143">
        <f>G163+G179+G203+G233</f>
        <v>179019.90000000002</v>
      </c>
    </row>
    <row r="163" spans="1:7" ht="12.75" customHeight="1" x14ac:dyDescent="0.3">
      <c r="A163" s="43">
        <v>153</v>
      </c>
      <c r="B163" s="5" t="s">
        <v>14</v>
      </c>
      <c r="C163" s="5">
        <v>901</v>
      </c>
      <c r="D163" s="1">
        <v>501</v>
      </c>
      <c r="E163" s="2"/>
      <c r="F163" s="2"/>
      <c r="G163" s="143">
        <f>G164+G172</f>
        <v>15985.2</v>
      </c>
    </row>
    <row r="164" spans="1:7" ht="39" x14ac:dyDescent="0.3">
      <c r="A164" s="43">
        <v>154</v>
      </c>
      <c r="B164" s="28" t="s">
        <v>569</v>
      </c>
      <c r="C164" s="5">
        <v>901</v>
      </c>
      <c r="D164" s="1">
        <v>501</v>
      </c>
      <c r="E164" s="2" t="s">
        <v>201</v>
      </c>
      <c r="F164" s="2"/>
      <c r="G164" s="143">
        <f>G165</f>
        <v>15160.2</v>
      </c>
    </row>
    <row r="165" spans="1:7" ht="39" x14ac:dyDescent="0.25">
      <c r="A165" s="43">
        <v>155</v>
      </c>
      <c r="B165" s="28" t="s">
        <v>318</v>
      </c>
      <c r="C165" s="5">
        <v>901</v>
      </c>
      <c r="D165" s="1">
        <v>501</v>
      </c>
      <c r="E165" s="2" t="s">
        <v>200</v>
      </c>
      <c r="F165" s="2"/>
      <c r="G165" s="142">
        <f>G166+G168+G170</f>
        <v>15160.2</v>
      </c>
    </row>
    <row r="166" spans="1:7" ht="17.5" customHeight="1" x14ac:dyDescent="0.3">
      <c r="A166" s="43">
        <v>156</v>
      </c>
      <c r="B166" s="85" t="s">
        <v>316</v>
      </c>
      <c r="C166" s="5">
        <v>901</v>
      </c>
      <c r="D166" s="53">
        <v>501</v>
      </c>
      <c r="E166" s="2" t="s">
        <v>579</v>
      </c>
      <c r="F166" s="2"/>
      <c r="G166" s="143">
        <f>G167</f>
        <v>3000</v>
      </c>
    </row>
    <row r="167" spans="1:7" ht="26" x14ac:dyDescent="0.3">
      <c r="A167" s="43">
        <v>157</v>
      </c>
      <c r="B167" s="7" t="s">
        <v>77</v>
      </c>
      <c r="C167" s="7">
        <v>901</v>
      </c>
      <c r="D167" s="54">
        <v>501</v>
      </c>
      <c r="E167" s="4" t="s">
        <v>579</v>
      </c>
      <c r="F167" s="4">
        <v>240</v>
      </c>
      <c r="G167" s="144">
        <v>3000</v>
      </c>
    </row>
    <row r="168" spans="1:7" s="21" customFormat="1" ht="26" x14ac:dyDescent="0.3">
      <c r="A168" s="43">
        <v>158</v>
      </c>
      <c r="B168" s="5" t="s">
        <v>239</v>
      </c>
      <c r="C168" s="5">
        <v>901</v>
      </c>
      <c r="D168" s="53">
        <v>501</v>
      </c>
      <c r="E168" s="2" t="s">
        <v>535</v>
      </c>
      <c r="F168" s="2"/>
      <c r="G168" s="143">
        <f>G169</f>
        <v>2316</v>
      </c>
    </row>
    <row r="169" spans="1:7" ht="26" x14ac:dyDescent="0.3">
      <c r="A169" s="43">
        <v>159</v>
      </c>
      <c r="B169" s="7" t="s">
        <v>77</v>
      </c>
      <c r="C169" s="7">
        <v>901</v>
      </c>
      <c r="D169" s="54">
        <v>501</v>
      </c>
      <c r="E169" s="4" t="s">
        <v>535</v>
      </c>
      <c r="F169" s="4">
        <v>240</v>
      </c>
      <c r="G169" s="144">
        <v>2316</v>
      </c>
    </row>
    <row r="170" spans="1:7" ht="39" x14ac:dyDescent="0.3">
      <c r="A170" s="43">
        <v>160</v>
      </c>
      <c r="B170" s="85" t="s">
        <v>580</v>
      </c>
      <c r="C170" s="5">
        <v>901</v>
      </c>
      <c r="D170" s="53">
        <v>501</v>
      </c>
      <c r="E170" s="2" t="s">
        <v>581</v>
      </c>
      <c r="F170" s="2"/>
      <c r="G170" s="143">
        <f>G171</f>
        <v>9844.2000000000007</v>
      </c>
    </row>
    <row r="171" spans="1:7" ht="26" x14ac:dyDescent="0.3">
      <c r="A171" s="43">
        <v>161</v>
      </c>
      <c r="B171" s="91" t="s">
        <v>77</v>
      </c>
      <c r="C171" s="7">
        <v>901</v>
      </c>
      <c r="D171" s="54">
        <v>501</v>
      </c>
      <c r="E171" s="4" t="s">
        <v>581</v>
      </c>
      <c r="F171" s="4">
        <v>240</v>
      </c>
      <c r="G171" s="144">
        <v>9844.2000000000007</v>
      </c>
    </row>
    <row r="172" spans="1:7" ht="14" x14ac:dyDescent="0.3">
      <c r="A172" s="43">
        <v>162</v>
      </c>
      <c r="B172" s="85" t="s">
        <v>156</v>
      </c>
      <c r="C172" s="5">
        <v>901</v>
      </c>
      <c r="D172" s="87">
        <v>501</v>
      </c>
      <c r="E172" s="2" t="s">
        <v>189</v>
      </c>
      <c r="F172" s="2"/>
      <c r="G172" s="143">
        <f>G173+G175</f>
        <v>825</v>
      </c>
    </row>
    <row r="173" spans="1:7" ht="14" x14ac:dyDescent="0.3">
      <c r="A173" s="43">
        <v>163</v>
      </c>
      <c r="B173" s="85" t="s">
        <v>364</v>
      </c>
      <c r="C173" s="5">
        <v>901</v>
      </c>
      <c r="D173" s="53">
        <v>501</v>
      </c>
      <c r="E173" s="2" t="s">
        <v>363</v>
      </c>
      <c r="F173" s="4"/>
      <c r="G173" s="143">
        <f>G174</f>
        <v>325</v>
      </c>
    </row>
    <row r="174" spans="1:7" ht="26" x14ac:dyDescent="0.3">
      <c r="A174" s="43">
        <v>164</v>
      </c>
      <c r="B174" s="91" t="s">
        <v>77</v>
      </c>
      <c r="C174" s="7">
        <v>901</v>
      </c>
      <c r="D174" s="54">
        <v>501</v>
      </c>
      <c r="E174" s="4" t="s">
        <v>363</v>
      </c>
      <c r="F174" s="4" t="s">
        <v>78</v>
      </c>
      <c r="G174" s="144">
        <v>325</v>
      </c>
    </row>
    <row r="175" spans="1:7" ht="26" x14ac:dyDescent="0.3">
      <c r="A175" s="43">
        <v>165</v>
      </c>
      <c r="B175" s="85" t="s">
        <v>537</v>
      </c>
      <c r="C175" s="5">
        <v>901</v>
      </c>
      <c r="D175" s="53">
        <v>501</v>
      </c>
      <c r="E175" s="2" t="s">
        <v>536</v>
      </c>
      <c r="F175" s="4"/>
      <c r="G175" s="143">
        <f>G176+G177+G178</f>
        <v>500</v>
      </c>
    </row>
    <row r="176" spans="1:7" ht="26" x14ac:dyDescent="0.3">
      <c r="A176" s="43">
        <v>166</v>
      </c>
      <c r="B176" s="91" t="s">
        <v>77</v>
      </c>
      <c r="C176" s="7">
        <v>901</v>
      </c>
      <c r="D176" s="54">
        <v>501</v>
      </c>
      <c r="E176" s="4" t="s">
        <v>536</v>
      </c>
      <c r="F176" s="4" t="s">
        <v>78</v>
      </c>
      <c r="G176" s="144">
        <v>300</v>
      </c>
    </row>
    <row r="177" spans="1:7" ht="14" x14ac:dyDescent="0.3">
      <c r="A177" s="43">
        <v>167</v>
      </c>
      <c r="B177" s="91" t="s">
        <v>54</v>
      </c>
      <c r="C177" s="7">
        <v>901</v>
      </c>
      <c r="D177" s="54">
        <v>501</v>
      </c>
      <c r="E177" s="4" t="s">
        <v>536</v>
      </c>
      <c r="F177" s="4" t="s">
        <v>53</v>
      </c>
      <c r="G177" s="144">
        <v>100</v>
      </c>
    </row>
    <row r="178" spans="1:7" ht="14" x14ac:dyDescent="0.3">
      <c r="A178" s="43">
        <v>168</v>
      </c>
      <c r="B178" s="91" t="s">
        <v>80</v>
      </c>
      <c r="C178" s="7">
        <v>901</v>
      </c>
      <c r="D178" s="54">
        <v>501</v>
      </c>
      <c r="E178" s="4" t="s">
        <v>536</v>
      </c>
      <c r="F178" s="4" t="s">
        <v>79</v>
      </c>
      <c r="G178" s="144">
        <v>100</v>
      </c>
    </row>
    <row r="179" spans="1:7" ht="12.75" customHeight="1" x14ac:dyDescent="0.3">
      <c r="A179" s="43">
        <v>169</v>
      </c>
      <c r="B179" s="5" t="s">
        <v>15</v>
      </c>
      <c r="C179" s="5">
        <v>901</v>
      </c>
      <c r="D179" s="1">
        <v>502</v>
      </c>
      <c r="E179" s="2"/>
      <c r="F179" s="2"/>
      <c r="G179" s="143">
        <f>G180+G200</f>
        <v>80461.600000000006</v>
      </c>
    </row>
    <row r="180" spans="1:7" ht="39" x14ac:dyDescent="0.3">
      <c r="A180" s="43">
        <v>170</v>
      </c>
      <c r="B180" s="85" t="s">
        <v>569</v>
      </c>
      <c r="C180" s="5">
        <v>901</v>
      </c>
      <c r="D180" s="1">
        <v>502</v>
      </c>
      <c r="E180" s="2" t="s">
        <v>201</v>
      </c>
      <c r="F180" s="2"/>
      <c r="G180" s="143">
        <f>G181+G197+G194+G191</f>
        <v>70461.600000000006</v>
      </c>
    </row>
    <row r="181" spans="1:7" ht="26" x14ac:dyDescent="0.3">
      <c r="A181" s="43">
        <v>171</v>
      </c>
      <c r="B181" s="85" t="s">
        <v>317</v>
      </c>
      <c r="C181" s="5">
        <v>901</v>
      </c>
      <c r="D181" s="1">
        <v>502</v>
      </c>
      <c r="E181" s="2" t="s">
        <v>276</v>
      </c>
      <c r="F181" s="2"/>
      <c r="G181" s="143">
        <f>G186+G184+G182+G188</f>
        <v>55653.3</v>
      </c>
    </row>
    <row r="182" spans="1:7" ht="26" x14ac:dyDescent="0.3">
      <c r="A182" s="43">
        <v>172</v>
      </c>
      <c r="B182" s="85" t="s">
        <v>641</v>
      </c>
      <c r="C182" s="5">
        <v>901</v>
      </c>
      <c r="D182" s="53">
        <v>502</v>
      </c>
      <c r="E182" s="2" t="s">
        <v>643</v>
      </c>
      <c r="F182" s="4"/>
      <c r="G182" s="143">
        <f>G183</f>
        <v>7875</v>
      </c>
    </row>
    <row r="183" spans="1:7" ht="26" x14ac:dyDescent="0.3">
      <c r="A183" s="43">
        <v>173</v>
      </c>
      <c r="B183" s="91" t="s">
        <v>77</v>
      </c>
      <c r="C183" s="7">
        <v>901</v>
      </c>
      <c r="D183" s="54">
        <v>502</v>
      </c>
      <c r="E183" s="4" t="s">
        <v>643</v>
      </c>
      <c r="F183" s="4" t="s">
        <v>78</v>
      </c>
      <c r="G183" s="144">
        <v>7875</v>
      </c>
    </row>
    <row r="184" spans="1:7" s="63" customFormat="1" ht="27.75" customHeight="1" x14ac:dyDescent="0.3">
      <c r="A184" s="43">
        <v>174</v>
      </c>
      <c r="B184" s="85" t="s">
        <v>360</v>
      </c>
      <c r="C184" s="5">
        <v>901</v>
      </c>
      <c r="D184" s="53">
        <v>502</v>
      </c>
      <c r="E184" s="31" t="s">
        <v>578</v>
      </c>
      <c r="F184" s="31"/>
      <c r="G184" s="143">
        <f>G185</f>
        <v>6000</v>
      </c>
    </row>
    <row r="185" spans="1:7" s="63" customFormat="1" ht="39" customHeight="1" x14ac:dyDescent="0.3">
      <c r="A185" s="43">
        <v>175</v>
      </c>
      <c r="B185" s="91" t="s">
        <v>518</v>
      </c>
      <c r="C185" s="7">
        <v>901</v>
      </c>
      <c r="D185" s="54">
        <v>502</v>
      </c>
      <c r="E185" s="51" t="s">
        <v>578</v>
      </c>
      <c r="F185" s="51" t="s">
        <v>56</v>
      </c>
      <c r="G185" s="144">
        <v>6000</v>
      </c>
    </row>
    <row r="186" spans="1:7" s="21" customFormat="1" ht="26" x14ac:dyDescent="0.3">
      <c r="A186" s="43">
        <v>176</v>
      </c>
      <c r="B186" s="85" t="s">
        <v>659</v>
      </c>
      <c r="C186" s="5">
        <v>901</v>
      </c>
      <c r="D186" s="53">
        <v>502</v>
      </c>
      <c r="E186" s="2" t="s">
        <v>359</v>
      </c>
      <c r="F186" s="2"/>
      <c r="G186" s="143">
        <f>G187</f>
        <v>350</v>
      </c>
    </row>
    <row r="187" spans="1:7" s="20" customFormat="1" ht="26" x14ac:dyDescent="0.3">
      <c r="A187" s="43">
        <v>177</v>
      </c>
      <c r="B187" s="91" t="s">
        <v>77</v>
      </c>
      <c r="C187" s="7">
        <v>901</v>
      </c>
      <c r="D187" s="54">
        <v>502</v>
      </c>
      <c r="E187" s="4" t="s">
        <v>359</v>
      </c>
      <c r="F187" s="51" t="s">
        <v>78</v>
      </c>
      <c r="G187" s="144">
        <v>350</v>
      </c>
    </row>
    <row r="188" spans="1:7" s="20" customFormat="1" ht="39" x14ac:dyDescent="0.3">
      <c r="A188" s="43">
        <v>178</v>
      </c>
      <c r="B188" s="18" t="s">
        <v>709</v>
      </c>
      <c r="C188" s="5">
        <v>901</v>
      </c>
      <c r="D188" s="53">
        <v>502</v>
      </c>
      <c r="E188" s="31" t="s">
        <v>710</v>
      </c>
      <c r="F188" s="4"/>
      <c r="G188" s="143">
        <f>G189+G190</f>
        <v>41428.300000000003</v>
      </c>
    </row>
    <row r="189" spans="1:7" s="20" customFormat="1" ht="15.5" x14ac:dyDescent="0.35">
      <c r="A189" s="43">
        <v>179</v>
      </c>
      <c r="B189" s="91" t="s">
        <v>444</v>
      </c>
      <c r="C189" s="7">
        <v>901</v>
      </c>
      <c r="D189" s="54">
        <v>502</v>
      </c>
      <c r="E189" s="51" t="s">
        <v>710</v>
      </c>
      <c r="F189" s="4" t="s">
        <v>58</v>
      </c>
      <c r="G189" s="138">
        <v>30827.9</v>
      </c>
    </row>
    <row r="190" spans="1:7" s="20" customFormat="1" ht="26" x14ac:dyDescent="0.35">
      <c r="A190" s="43">
        <v>180</v>
      </c>
      <c r="B190" s="91" t="s">
        <v>642</v>
      </c>
      <c r="C190" s="7">
        <v>901</v>
      </c>
      <c r="D190" s="54">
        <v>502</v>
      </c>
      <c r="E190" s="51" t="s">
        <v>710</v>
      </c>
      <c r="F190" s="4" t="s">
        <v>56</v>
      </c>
      <c r="G190" s="138">
        <v>10600.4</v>
      </c>
    </row>
    <row r="191" spans="1:7" s="20" customFormat="1" ht="26" x14ac:dyDescent="0.3">
      <c r="A191" s="43">
        <v>181</v>
      </c>
      <c r="B191" s="85" t="s">
        <v>113</v>
      </c>
      <c r="C191" s="5">
        <v>901</v>
      </c>
      <c r="D191" s="53">
        <v>502</v>
      </c>
      <c r="E191" s="2" t="s">
        <v>277</v>
      </c>
      <c r="F191" s="2"/>
      <c r="G191" s="143">
        <f>G192</f>
        <v>2400</v>
      </c>
    </row>
    <row r="192" spans="1:7" s="20" customFormat="1" ht="26" x14ac:dyDescent="0.3">
      <c r="A192" s="43">
        <v>182</v>
      </c>
      <c r="B192" s="85" t="s">
        <v>647</v>
      </c>
      <c r="C192" s="5">
        <v>901</v>
      </c>
      <c r="D192" s="53">
        <v>502</v>
      </c>
      <c r="E192" s="2" t="s">
        <v>325</v>
      </c>
      <c r="F192" s="2"/>
      <c r="G192" s="143">
        <f>G193</f>
        <v>2400</v>
      </c>
    </row>
    <row r="193" spans="1:7" s="20" customFormat="1" ht="26" x14ac:dyDescent="0.3">
      <c r="A193" s="43">
        <v>183</v>
      </c>
      <c r="B193" s="91" t="s">
        <v>77</v>
      </c>
      <c r="C193" s="7">
        <v>901</v>
      </c>
      <c r="D193" s="54">
        <v>502</v>
      </c>
      <c r="E193" s="4" t="s">
        <v>325</v>
      </c>
      <c r="F193" s="51" t="s">
        <v>78</v>
      </c>
      <c r="G193" s="144">
        <v>2400</v>
      </c>
    </row>
    <row r="194" spans="1:7" s="20" customFormat="1" ht="39" x14ac:dyDescent="0.3">
      <c r="A194" s="43">
        <v>184</v>
      </c>
      <c r="B194" s="92" t="s">
        <v>318</v>
      </c>
      <c r="C194" s="5">
        <v>901</v>
      </c>
      <c r="D194" s="53">
        <v>502</v>
      </c>
      <c r="E194" s="2" t="s">
        <v>200</v>
      </c>
      <c r="F194" s="2"/>
      <c r="G194" s="143">
        <f>G195</f>
        <v>12328.3</v>
      </c>
    </row>
    <row r="195" spans="1:7" s="20" customFormat="1" ht="52" x14ac:dyDescent="0.3">
      <c r="A195" s="43">
        <v>185</v>
      </c>
      <c r="B195" s="85" t="s">
        <v>198</v>
      </c>
      <c r="C195" s="5">
        <v>901</v>
      </c>
      <c r="D195" s="53">
        <v>502</v>
      </c>
      <c r="E195" s="2" t="s">
        <v>199</v>
      </c>
      <c r="F195" s="2"/>
      <c r="G195" s="143">
        <f>G196</f>
        <v>12328.3</v>
      </c>
    </row>
    <row r="196" spans="1:7" s="20" customFormat="1" ht="39" x14ac:dyDescent="0.3">
      <c r="A196" s="43">
        <v>186</v>
      </c>
      <c r="B196" s="91" t="s">
        <v>518</v>
      </c>
      <c r="C196" s="7">
        <v>901</v>
      </c>
      <c r="D196" s="54">
        <v>502</v>
      </c>
      <c r="E196" s="4" t="s">
        <v>199</v>
      </c>
      <c r="F196" s="4" t="s">
        <v>56</v>
      </c>
      <c r="G196" s="145">
        <v>12328.3</v>
      </c>
    </row>
    <row r="197" spans="1:7" ht="26" x14ac:dyDescent="0.3">
      <c r="A197" s="43">
        <v>187</v>
      </c>
      <c r="B197" s="28" t="s">
        <v>243</v>
      </c>
      <c r="C197" s="5">
        <v>901</v>
      </c>
      <c r="D197" s="53">
        <v>502</v>
      </c>
      <c r="E197" s="31" t="s">
        <v>244</v>
      </c>
      <c r="F197" s="51"/>
      <c r="G197" s="143">
        <f>G198</f>
        <v>80</v>
      </c>
    </row>
    <row r="198" spans="1:7" ht="26" x14ac:dyDescent="0.3">
      <c r="A198" s="43">
        <v>188</v>
      </c>
      <c r="B198" s="85" t="s">
        <v>337</v>
      </c>
      <c r="C198" s="5">
        <v>901</v>
      </c>
      <c r="D198" s="53">
        <v>502</v>
      </c>
      <c r="E198" s="31" t="s">
        <v>598</v>
      </c>
      <c r="F198" s="2"/>
      <c r="G198" s="143">
        <f>G199</f>
        <v>80</v>
      </c>
    </row>
    <row r="199" spans="1:7" ht="26" x14ac:dyDescent="0.3">
      <c r="A199" s="43">
        <v>189</v>
      </c>
      <c r="B199" s="91" t="s">
        <v>77</v>
      </c>
      <c r="C199" s="7">
        <v>901</v>
      </c>
      <c r="D199" s="54">
        <v>502</v>
      </c>
      <c r="E199" s="51" t="s">
        <v>598</v>
      </c>
      <c r="F199" s="4">
        <v>240</v>
      </c>
      <c r="G199" s="144">
        <v>80</v>
      </c>
    </row>
    <row r="200" spans="1:7" ht="14" x14ac:dyDescent="0.3">
      <c r="A200" s="43">
        <v>190</v>
      </c>
      <c r="B200" s="85" t="s">
        <v>156</v>
      </c>
      <c r="C200" s="5">
        <v>901</v>
      </c>
      <c r="D200" s="1">
        <v>502</v>
      </c>
      <c r="E200" s="2" t="s">
        <v>189</v>
      </c>
      <c r="F200" s="2"/>
      <c r="G200" s="143">
        <f>G201</f>
        <v>10000</v>
      </c>
    </row>
    <row r="201" spans="1:7" ht="14" x14ac:dyDescent="0.3">
      <c r="A201" s="43">
        <v>191</v>
      </c>
      <c r="B201" s="85" t="s">
        <v>668</v>
      </c>
      <c r="C201" s="5">
        <v>901</v>
      </c>
      <c r="D201" s="1">
        <v>502</v>
      </c>
      <c r="E201" s="2" t="s">
        <v>665</v>
      </c>
      <c r="F201" s="4"/>
      <c r="G201" s="143">
        <f>G202</f>
        <v>10000</v>
      </c>
    </row>
    <row r="202" spans="1:7" ht="39" x14ac:dyDescent="0.3">
      <c r="A202" s="43">
        <v>192</v>
      </c>
      <c r="B202" s="91" t="s">
        <v>667</v>
      </c>
      <c r="C202" s="7">
        <v>901</v>
      </c>
      <c r="D202" s="3">
        <v>502</v>
      </c>
      <c r="E202" s="4" t="s">
        <v>665</v>
      </c>
      <c r="F202" s="4" t="s">
        <v>666</v>
      </c>
      <c r="G202" s="144">
        <v>10000</v>
      </c>
    </row>
    <row r="203" spans="1:7" ht="15.75" customHeight="1" x14ac:dyDescent="0.3">
      <c r="A203" s="43">
        <v>193</v>
      </c>
      <c r="B203" s="5" t="s">
        <v>16</v>
      </c>
      <c r="C203" s="5">
        <v>901</v>
      </c>
      <c r="D203" s="1">
        <v>503</v>
      </c>
      <c r="E203" s="2"/>
      <c r="F203" s="2"/>
      <c r="G203" s="143">
        <f>G212+G208+G204+G228</f>
        <v>64628.400000000009</v>
      </c>
    </row>
    <row r="204" spans="1:7" ht="39" x14ac:dyDescent="0.3">
      <c r="A204" s="43">
        <v>194</v>
      </c>
      <c r="B204" s="85" t="s">
        <v>618</v>
      </c>
      <c r="C204" s="5">
        <v>901</v>
      </c>
      <c r="D204" s="53">
        <v>503</v>
      </c>
      <c r="E204" s="2" t="s">
        <v>201</v>
      </c>
      <c r="F204" s="2"/>
      <c r="G204" s="143">
        <f>G205</f>
        <v>819.1</v>
      </c>
    </row>
    <row r="205" spans="1:7" ht="26" x14ac:dyDescent="0.3">
      <c r="A205" s="43">
        <v>195</v>
      </c>
      <c r="B205" s="85" t="s">
        <v>483</v>
      </c>
      <c r="C205" s="5">
        <v>901</v>
      </c>
      <c r="D205" s="53">
        <v>503</v>
      </c>
      <c r="E205" s="2" t="s">
        <v>278</v>
      </c>
      <c r="F205" s="2"/>
      <c r="G205" s="143">
        <f>G206</f>
        <v>819.1</v>
      </c>
    </row>
    <row r="206" spans="1:7" ht="26" x14ac:dyDescent="0.3">
      <c r="A206" s="43">
        <v>196</v>
      </c>
      <c r="B206" s="85" t="s">
        <v>661</v>
      </c>
      <c r="C206" s="5">
        <v>901</v>
      </c>
      <c r="D206" s="53">
        <v>503</v>
      </c>
      <c r="E206" s="2" t="s">
        <v>660</v>
      </c>
      <c r="F206" s="4"/>
      <c r="G206" s="143">
        <f>G207</f>
        <v>819.1</v>
      </c>
    </row>
    <row r="207" spans="1:7" ht="26" x14ac:dyDescent="0.3">
      <c r="A207" s="43">
        <v>197</v>
      </c>
      <c r="B207" s="91" t="s">
        <v>77</v>
      </c>
      <c r="C207" s="7">
        <v>901</v>
      </c>
      <c r="D207" s="54">
        <v>503</v>
      </c>
      <c r="E207" s="4" t="s">
        <v>660</v>
      </c>
      <c r="F207" s="4" t="s">
        <v>78</v>
      </c>
      <c r="G207" s="144">
        <v>819.1</v>
      </c>
    </row>
    <row r="208" spans="1:7" ht="26" x14ac:dyDescent="0.3">
      <c r="A208" s="43">
        <v>198</v>
      </c>
      <c r="B208" s="28" t="s">
        <v>638</v>
      </c>
      <c r="C208" s="5">
        <v>901</v>
      </c>
      <c r="D208" s="53">
        <v>503</v>
      </c>
      <c r="E208" s="2" t="s">
        <v>221</v>
      </c>
      <c r="F208" s="2"/>
      <c r="G208" s="143">
        <f>G209</f>
        <v>80</v>
      </c>
    </row>
    <row r="209" spans="1:7" ht="39" x14ac:dyDescent="0.3">
      <c r="A209" s="43">
        <v>199</v>
      </c>
      <c r="B209" s="92" t="s">
        <v>159</v>
      </c>
      <c r="C209" s="5">
        <v>901</v>
      </c>
      <c r="D209" s="53">
        <v>503</v>
      </c>
      <c r="E209" s="2" t="s">
        <v>219</v>
      </c>
      <c r="F209" s="2"/>
      <c r="G209" s="143">
        <f>G210</f>
        <v>80</v>
      </c>
    </row>
    <row r="210" spans="1:7" ht="26" x14ac:dyDescent="0.3">
      <c r="A210" s="43">
        <v>200</v>
      </c>
      <c r="B210" s="85" t="s">
        <v>522</v>
      </c>
      <c r="C210" s="5">
        <v>901</v>
      </c>
      <c r="D210" s="53">
        <v>503</v>
      </c>
      <c r="E210" s="2" t="s">
        <v>493</v>
      </c>
      <c r="F210" s="2"/>
      <c r="G210" s="143">
        <f>G211</f>
        <v>80</v>
      </c>
    </row>
    <row r="211" spans="1:7" ht="26" x14ac:dyDescent="0.3">
      <c r="A211" s="43">
        <v>201</v>
      </c>
      <c r="B211" s="91" t="s">
        <v>77</v>
      </c>
      <c r="C211" s="7">
        <v>901</v>
      </c>
      <c r="D211" s="54">
        <v>503</v>
      </c>
      <c r="E211" s="4" t="s">
        <v>493</v>
      </c>
      <c r="F211" s="4" t="s">
        <v>78</v>
      </c>
      <c r="G211" s="144">
        <v>80</v>
      </c>
    </row>
    <row r="212" spans="1:7" s="21" customFormat="1" ht="36.75" customHeight="1" x14ac:dyDescent="0.3">
      <c r="A212" s="43">
        <v>202</v>
      </c>
      <c r="B212" s="28" t="s">
        <v>669</v>
      </c>
      <c r="C212" s="5">
        <v>901</v>
      </c>
      <c r="D212" s="1">
        <v>503</v>
      </c>
      <c r="E212" s="2" t="s">
        <v>351</v>
      </c>
      <c r="F212" s="2"/>
      <c r="G212" s="143">
        <f>G213+G216+G218+G220+G222+G224+G226</f>
        <v>49895.600000000006</v>
      </c>
    </row>
    <row r="213" spans="1:7" s="21" customFormat="1" ht="26" x14ac:dyDescent="0.3">
      <c r="A213" s="43">
        <v>203</v>
      </c>
      <c r="B213" s="28" t="s">
        <v>439</v>
      </c>
      <c r="C213" s="5">
        <v>901</v>
      </c>
      <c r="D213" s="1">
        <v>503</v>
      </c>
      <c r="E213" s="31" t="s">
        <v>352</v>
      </c>
      <c r="F213" s="2"/>
      <c r="G213" s="143">
        <f>G214+G215</f>
        <v>4607.5</v>
      </c>
    </row>
    <row r="214" spans="1:7" s="21" customFormat="1" ht="26" x14ac:dyDescent="0.3">
      <c r="A214" s="43">
        <v>204</v>
      </c>
      <c r="B214" s="7" t="s">
        <v>77</v>
      </c>
      <c r="C214" s="7">
        <v>901</v>
      </c>
      <c r="D214" s="3">
        <v>503</v>
      </c>
      <c r="E214" s="51" t="s">
        <v>352</v>
      </c>
      <c r="F214" s="4" t="s">
        <v>78</v>
      </c>
      <c r="G214" s="144">
        <v>2184.5</v>
      </c>
    </row>
    <row r="215" spans="1:7" s="21" customFormat="1" ht="14" x14ac:dyDescent="0.3">
      <c r="A215" s="43">
        <v>205</v>
      </c>
      <c r="B215" s="91" t="s">
        <v>86</v>
      </c>
      <c r="C215" s="7">
        <v>901</v>
      </c>
      <c r="D215" s="54">
        <v>503</v>
      </c>
      <c r="E215" s="51" t="s">
        <v>352</v>
      </c>
      <c r="F215" s="4" t="s">
        <v>85</v>
      </c>
      <c r="G215" s="144">
        <v>2423</v>
      </c>
    </row>
    <row r="216" spans="1:7" s="21" customFormat="1" ht="39" x14ac:dyDescent="0.3">
      <c r="A216" s="43">
        <v>206</v>
      </c>
      <c r="B216" s="5" t="s">
        <v>476</v>
      </c>
      <c r="C216" s="5">
        <v>901</v>
      </c>
      <c r="D216" s="53">
        <v>503</v>
      </c>
      <c r="E216" s="2" t="s">
        <v>467</v>
      </c>
      <c r="F216" s="2"/>
      <c r="G216" s="143">
        <f>G217</f>
        <v>4595.8</v>
      </c>
    </row>
    <row r="217" spans="1:7" s="21" customFormat="1" ht="26" x14ac:dyDescent="0.3">
      <c r="A217" s="43">
        <v>207</v>
      </c>
      <c r="B217" s="7" t="s">
        <v>77</v>
      </c>
      <c r="C217" s="7">
        <v>901</v>
      </c>
      <c r="D217" s="54">
        <v>503</v>
      </c>
      <c r="E217" s="4" t="s">
        <v>467</v>
      </c>
      <c r="F217" s="4" t="s">
        <v>78</v>
      </c>
      <c r="G217" s="144">
        <v>4595.8</v>
      </c>
    </row>
    <row r="218" spans="1:7" ht="26" x14ac:dyDescent="0.3">
      <c r="A218" s="43">
        <v>208</v>
      </c>
      <c r="B218" s="5" t="s">
        <v>469</v>
      </c>
      <c r="C218" s="5">
        <v>901</v>
      </c>
      <c r="D218" s="1">
        <v>503</v>
      </c>
      <c r="E218" s="2" t="s">
        <v>468</v>
      </c>
      <c r="F218" s="2"/>
      <c r="G218" s="143">
        <f>G219</f>
        <v>20380.099999999999</v>
      </c>
    </row>
    <row r="219" spans="1:7" s="20" customFormat="1" ht="26" x14ac:dyDescent="0.3">
      <c r="A219" s="43">
        <v>209</v>
      </c>
      <c r="B219" s="7" t="s">
        <v>77</v>
      </c>
      <c r="C219" s="7">
        <v>901</v>
      </c>
      <c r="D219" s="3">
        <v>503</v>
      </c>
      <c r="E219" s="4" t="s">
        <v>468</v>
      </c>
      <c r="F219" s="4">
        <v>240</v>
      </c>
      <c r="G219" s="144">
        <v>20380.099999999999</v>
      </c>
    </row>
    <row r="220" spans="1:7" ht="26" x14ac:dyDescent="0.3">
      <c r="A220" s="43">
        <v>210</v>
      </c>
      <c r="B220" s="5" t="s">
        <v>470</v>
      </c>
      <c r="C220" s="5">
        <v>901</v>
      </c>
      <c r="D220" s="1">
        <v>503</v>
      </c>
      <c r="E220" s="2" t="s">
        <v>471</v>
      </c>
      <c r="F220" s="2"/>
      <c r="G220" s="143">
        <f>G221</f>
        <v>2060.6999999999998</v>
      </c>
    </row>
    <row r="221" spans="1:7" ht="27" customHeight="1" x14ac:dyDescent="0.3">
      <c r="A221" s="43">
        <v>211</v>
      </c>
      <c r="B221" s="7" t="s">
        <v>77</v>
      </c>
      <c r="C221" s="7">
        <v>901</v>
      </c>
      <c r="D221" s="3">
        <v>503</v>
      </c>
      <c r="E221" s="4" t="s">
        <v>471</v>
      </c>
      <c r="F221" s="4">
        <v>240</v>
      </c>
      <c r="G221" s="144">
        <v>2060.6999999999998</v>
      </c>
    </row>
    <row r="222" spans="1:7" ht="39" x14ac:dyDescent="0.3">
      <c r="A222" s="43">
        <v>212</v>
      </c>
      <c r="B222" s="5" t="s">
        <v>545</v>
      </c>
      <c r="C222" s="5">
        <v>901</v>
      </c>
      <c r="D222" s="1">
        <v>503</v>
      </c>
      <c r="E222" s="2" t="s">
        <v>472</v>
      </c>
      <c r="F222" s="2"/>
      <c r="G222" s="143">
        <f>G223</f>
        <v>4216.3999999999996</v>
      </c>
    </row>
    <row r="223" spans="1:7" ht="27" customHeight="1" x14ac:dyDescent="0.3">
      <c r="A223" s="43">
        <v>213</v>
      </c>
      <c r="B223" s="7" t="s">
        <v>77</v>
      </c>
      <c r="C223" s="7">
        <v>901</v>
      </c>
      <c r="D223" s="3">
        <v>503</v>
      </c>
      <c r="E223" s="4" t="s">
        <v>472</v>
      </c>
      <c r="F223" s="4">
        <v>240</v>
      </c>
      <c r="G223" s="144">
        <v>4216.3999999999996</v>
      </c>
    </row>
    <row r="224" spans="1:7" ht="14" x14ac:dyDescent="0.3">
      <c r="A224" s="43">
        <v>214</v>
      </c>
      <c r="B224" s="85" t="s">
        <v>630</v>
      </c>
      <c r="C224" s="28">
        <v>901</v>
      </c>
      <c r="D224" s="53">
        <v>503</v>
      </c>
      <c r="E224" s="2" t="s">
        <v>672</v>
      </c>
      <c r="F224" s="2"/>
      <c r="G224" s="143">
        <f>G225</f>
        <v>12974.8</v>
      </c>
    </row>
    <row r="225" spans="1:7" ht="14" x14ac:dyDescent="0.3">
      <c r="A225" s="43">
        <v>215</v>
      </c>
      <c r="B225" s="93" t="s">
        <v>86</v>
      </c>
      <c r="C225" s="42">
        <v>901</v>
      </c>
      <c r="D225" s="54">
        <v>503</v>
      </c>
      <c r="E225" s="4" t="s">
        <v>672</v>
      </c>
      <c r="F225" s="4" t="s">
        <v>85</v>
      </c>
      <c r="G225" s="145">
        <v>12974.8</v>
      </c>
    </row>
    <row r="226" spans="1:7" ht="27" customHeight="1" x14ac:dyDescent="0.3">
      <c r="A226" s="43">
        <v>216</v>
      </c>
      <c r="B226" s="85" t="s">
        <v>662</v>
      </c>
      <c r="C226" s="28">
        <v>901</v>
      </c>
      <c r="D226" s="53">
        <v>503</v>
      </c>
      <c r="E226" s="2" t="s">
        <v>673</v>
      </c>
      <c r="F226" s="2"/>
      <c r="G226" s="143">
        <f>G227</f>
        <v>1060.3</v>
      </c>
    </row>
    <row r="227" spans="1:7" ht="14" x14ac:dyDescent="0.3">
      <c r="A227" s="43">
        <v>217</v>
      </c>
      <c r="B227" s="93" t="s">
        <v>86</v>
      </c>
      <c r="C227" s="42">
        <v>901</v>
      </c>
      <c r="D227" s="54">
        <v>503</v>
      </c>
      <c r="E227" s="4" t="s">
        <v>673</v>
      </c>
      <c r="F227" s="4" t="s">
        <v>85</v>
      </c>
      <c r="G227" s="144">
        <v>1060.3</v>
      </c>
    </row>
    <row r="228" spans="1:7" ht="14" x14ac:dyDescent="0.3">
      <c r="A228" s="43">
        <v>218</v>
      </c>
      <c r="B228" s="85" t="s">
        <v>156</v>
      </c>
      <c r="C228" s="5">
        <v>901</v>
      </c>
      <c r="D228" s="53">
        <v>503</v>
      </c>
      <c r="E228" s="2" t="s">
        <v>189</v>
      </c>
      <c r="F228" s="2"/>
      <c r="G228" s="143">
        <f>G231+G229</f>
        <v>13833.7</v>
      </c>
    </row>
    <row r="229" spans="1:7" ht="26" x14ac:dyDescent="0.3">
      <c r="A229" s="43">
        <v>219</v>
      </c>
      <c r="B229" s="85" t="s">
        <v>392</v>
      </c>
      <c r="C229" s="5">
        <v>901</v>
      </c>
      <c r="D229" s="87">
        <v>503</v>
      </c>
      <c r="E229" s="10" t="s">
        <v>391</v>
      </c>
      <c r="F229" s="4"/>
      <c r="G229" s="143">
        <f>G230</f>
        <v>2783.7</v>
      </c>
    </row>
    <row r="230" spans="1:7" ht="14" x14ac:dyDescent="0.3">
      <c r="A230" s="43">
        <v>220</v>
      </c>
      <c r="B230" s="91" t="s">
        <v>52</v>
      </c>
      <c r="C230" s="7">
        <v>901</v>
      </c>
      <c r="D230" s="88">
        <v>503</v>
      </c>
      <c r="E230" s="12" t="s">
        <v>391</v>
      </c>
      <c r="F230" s="4" t="s">
        <v>51</v>
      </c>
      <c r="G230" s="144">
        <f>2000+783.7</f>
        <v>2783.7</v>
      </c>
    </row>
    <row r="231" spans="1:7" ht="27" customHeight="1" x14ac:dyDescent="0.3">
      <c r="A231" s="43">
        <v>221</v>
      </c>
      <c r="B231" s="92" t="s">
        <v>604</v>
      </c>
      <c r="C231" s="5">
        <v>901</v>
      </c>
      <c r="D231" s="53">
        <v>503</v>
      </c>
      <c r="E231" s="31" t="s">
        <v>340</v>
      </c>
      <c r="F231" s="2"/>
      <c r="G231" s="143">
        <f>G232</f>
        <v>11050</v>
      </c>
    </row>
    <row r="232" spans="1:7" ht="27" customHeight="1" x14ac:dyDescent="0.3">
      <c r="A232" s="43">
        <v>222</v>
      </c>
      <c r="B232" s="91" t="s">
        <v>77</v>
      </c>
      <c r="C232" s="7">
        <v>901</v>
      </c>
      <c r="D232" s="54">
        <v>503</v>
      </c>
      <c r="E232" s="51" t="s">
        <v>340</v>
      </c>
      <c r="F232" s="4">
        <v>240</v>
      </c>
      <c r="G232" s="144">
        <v>11050</v>
      </c>
    </row>
    <row r="233" spans="1:7" ht="23" customHeight="1" x14ac:dyDescent="0.3">
      <c r="A233" s="43">
        <v>223</v>
      </c>
      <c r="B233" s="5" t="s">
        <v>17</v>
      </c>
      <c r="C233" s="5">
        <v>901</v>
      </c>
      <c r="D233" s="1">
        <v>505</v>
      </c>
      <c r="E233" s="2"/>
      <c r="F233" s="2"/>
      <c r="G233" s="143">
        <f>G234+G243</f>
        <v>17944.7</v>
      </c>
    </row>
    <row r="234" spans="1:7" ht="39" x14ac:dyDescent="0.3">
      <c r="A234" s="43">
        <v>224</v>
      </c>
      <c r="B234" s="85" t="s">
        <v>569</v>
      </c>
      <c r="C234" s="5">
        <v>901</v>
      </c>
      <c r="D234" s="1">
        <v>505</v>
      </c>
      <c r="E234" s="2" t="s">
        <v>201</v>
      </c>
      <c r="F234" s="2"/>
      <c r="G234" s="143">
        <f>G239+G235</f>
        <v>16800</v>
      </c>
    </row>
    <row r="235" spans="1:7" ht="39" x14ac:dyDescent="0.3">
      <c r="A235" s="43">
        <v>225</v>
      </c>
      <c r="B235" s="28" t="s">
        <v>318</v>
      </c>
      <c r="C235" s="5">
        <v>901</v>
      </c>
      <c r="D235" s="1">
        <v>505</v>
      </c>
      <c r="E235" s="2" t="s">
        <v>200</v>
      </c>
      <c r="F235" s="2"/>
      <c r="G235" s="143">
        <f>G236</f>
        <v>739.7</v>
      </c>
    </row>
    <row r="236" spans="1:7" s="21" customFormat="1" ht="54.75" customHeight="1" x14ac:dyDescent="0.3">
      <c r="A236" s="43">
        <v>226</v>
      </c>
      <c r="B236" s="5" t="s">
        <v>103</v>
      </c>
      <c r="C236" s="5">
        <v>901</v>
      </c>
      <c r="D236" s="1">
        <v>505</v>
      </c>
      <c r="E236" s="2" t="s">
        <v>199</v>
      </c>
      <c r="F236" s="2"/>
      <c r="G236" s="143">
        <f>G237+G238</f>
        <v>739.7</v>
      </c>
    </row>
    <row r="237" spans="1:7" s="21" customFormat="1" ht="15.75" customHeight="1" x14ac:dyDescent="0.3">
      <c r="A237" s="43">
        <v>227</v>
      </c>
      <c r="B237" s="7" t="s">
        <v>45</v>
      </c>
      <c r="C237" s="7">
        <v>901</v>
      </c>
      <c r="D237" s="3">
        <v>505</v>
      </c>
      <c r="E237" s="4" t="s">
        <v>199</v>
      </c>
      <c r="F237" s="4" t="s">
        <v>44</v>
      </c>
      <c r="G237" s="145">
        <v>371.9</v>
      </c>
    </row>
    <row r="238" spans="1:7" s="21" customFormat="1" ht="24.75" customHeight="1" x14ac:dyDescent="0.3">
      <c r="A238" s="43">
        <v>228</v>
      </c>
      <c r="B238" s="7" t="s">
        <v>77</v>
      </c>
      <c r="C238" s="7">
        <v>901</v>
      </c>
      <c r="D238" s="3">
        <v>505</v>
      </c>
      <c r="E238" s="4" t="s">
        <v>199</v>
      </c>
      <c r="F238" s="4" t="s">
        <v>78</v>
      </c>
      <c r="G238" s="145">
        <v>367.8</v>
      </c>
    </row>
    <row r="239" spans="1:7" ht="52" x14ac:dyDescent="0.3">
      <c r="A239" s="43">
        <v>229</v>
      </c>
      <c r="B239" s="85" t="s">
        <v>584</v>
      </c>
      <c r="C239" s="5">
        <v>901</v>
      </c>
      <c r="D239" s="53">
        <v>505</v>
      </c>
      <c r="E239" s="2" t="s">
        <v>482</v>
      </c>
      <c r="F239" s="2"/>
      <c r="G239" s="143">
        <f>G240</f>
        <v>16060.3</v>
      </c>
    </row>
    <row r="240" spans="1:7" ht="27" customHeight="1" x14ac:dyDescent="0.3">
      <c r="A240" s="43">
        <v>230</v>
      </c>
      <c r="B240" s="85" t="s">
        <v>115</v>
      </c>
      <c r="C240" s="5">
        <v>901</v>
      </c>
      <c r="D240" s="53">
        <v>505</v>
      </c>
      <c r="E240" s="2" t="s">
        <v>585</v>
      </c>
      <c r="F240" s="2"/>
      <c r="G240" s="143">
        <f>G241+G242</f>
        <v>16060.3</v>
      </c>
    </row>
    <row r="241" spans="1:7" ht="15.5" x14ac:dyDescent="0.35">
      <c r="A241" s="43">
        <v>231</v>
      </c>
      <c r="B241" s="91" t="s">
        <v>45</v>
      </c>
      <c r="C241" s="7">
        <v>901</v>
      </c>
      <c r="D241" s="54">
        <v>505</v>
      </c>
      <c r="E241" s="4" t="s">
        <v>585</v>
      </c>
      <c r="F241" s="4" t="s">
        <v>44</v>
      </c>
      <c r="G241" s="138">
        <v>15939</v>
      </c>
    </row>
    <row r="242" spans="1:7" ht="26" x14ac:dyDescent="0.35">
      <c r="A242" s="43">
        <v>232</v>
      </c>
      <c r="B242" s="91" t="s">
        <v>77</v>
      </c>
      <c r="C242" s="7">
        <v>901</v>
      </c>
      <c r="D242" s="54">
        <v>505</v>
      </c>
      <c r="E242" s="4" t="s">
        <v>585</v>
      </c>
      <c r="F242" s="4">
        <v>240</v>
      </c>
      <c r="G242" s="138">
        <v>121.3</v>
      </c>
    </row>
    <row r="243" spans="1:7" ht="14" x14ac:dyDescent="0.3">
      <c r="A243" s="43">
        <v>233</v>
      </c>
      <c r="B243" s="101" t="s">
        <v>156</v>
      </c>
      <c r="C243" s="5">
        <v>901</v>
      </c>
      <c r="D243" s="99">
        <v>505</v>
      </c>
      <c r="E243" s="95" t="s">
        <v>189</v>
      </c>
      <c r="F243" s="95"/>
      <c r="G243" s="143">
        <f>G246+G244</f>
        <v>1144.7</v>
      </c>
    </row>
    <row r="244" spans="1:7" ht="26.5" customHeight="1" x14ac:dyDescent="0.3">
      <c r="A244" s="43">
        <v>234</v>
      </c>
      <c r="B244" s="85" t="s">
        <v>554</v>
      </c>
      <c r="C244" s="7">
        <v>901</v>
      </c>
      <c r="D244" s="100">
        <v>505</v>
      </c>
      <c r="E244" s="2" t="s">
        <v>553</v>
      </c>
      <c r="F244" s="96"/>
      <c r="G244" s="143">
        <f>G245</f>
        <v>1062</v>
      </c>
    </row>
    <row r="245" spans="1:7" ht="14" x14ac:dyDescent="0.3">
      <c r="A245" s="43">
        <v>235</v>
      </c>
      <c r="B245" s="91" t="s">
        <v>52</v>
      </c>
      <c r="C245" s="7">
        <v>901</v>
      </c>
      <c r="D245" s="100">
        <v>505</v>
      </c>
      <c r="E245" s="4" t="s">
        <v>553</v>
      </c>
      <c r="F245" s="96" t="s">
        <v>51</v>
      </c>
      <c r="G245" s="144">
        <v>1062</v>
      </c>
    </row>
    <row r="246" spans="1:7" ht="26" x14ac:dyDescent="0.3">
      <c r="A246" s="43">
        <v>236</v>
      </c>
      <c r="B246" s="103" t="s">
        <v>446</v>
      </c>
      <c r="C246" s="5">
        <v>901</v>
      </c>
      <c r="D246" s="99">
        <v>505</v>
      </c>
      <c r="E246" s="97" t="s">
        <v>445</v>
      </c>
      <c r="F246" s="95"/>
      <c r="G246" s="143">
        <f>G247</f>
        <v>82.7</v>
      </c>
    </row>
    <row r="247" spans="1:7" ht="26" x14ac:dyDescent="0.3">
      <c r="A247" s="43">
        <v>237</v>
      </c>
      <c r="B247" s="102" t="s">
        <v>77</v>
      </c>
      <c r="C247" s="7">
        <v>901</v>
      </c>
      <c r="D247" s="100">
        <v>505</v>
      </c>
      <c r="E247" s="98" t="s">
        <v>445</v>
      </c>
      <c r="F247" s="96">
        <v>240</v>
      </c>
      <c r="G247" s="144">
        <v>82.7</v>
      </c>
    </row>
    <row r="248" spans="1:7" ht="15.75" customHeight="1" x14ac:dyDescent="0.3">
      <c r="A248" s="43">
        <v>238</v>
      </c>
      <c r="B248" s="24" t="s">
        <v>18</v>
      </c>
      <c r="C248" s="5">
        <v>901</v>
      </c>
      <c r="D248" s="1">
        <v>600</v>
      </c>
      <c r="E248" s="2"/>
      <c r="F248" s="2"/>
      <c r="G248" s="143">
        <f>G249+G254</f>
        <v>1807</v>
      </c>
    </row>
    <row r="249" spans="1:7" ht="25.5" customHeight="1" x14ac:dyDescent="0.3">
      <c r="A249" s="43">
        <v>239</v>
      </c>
      <c r="B249" s="5" t="s">
        <v>75</v>
      </c>
      <c r="C249" s="5">
        <v>901</v>
      </c>
      <c r="D249" s="1">
        <v>603</v>
      </c>
      <c r="E249" s="2"/>
      <c r="F249" s="2"/>
      <c r="G249" s="143">
        <f>G250</f>
        <v>1543</v>
      </c>
    </row>
    <row r="250" spans="1:7" ht="41.25" customHeight="1" x14ac:dyDescent="0.3">
      <c r="A250" s="43">
        <v>240</v>
      </c>
      <c r="B250" s="28" t="s">
        <v>637</v>
      </c>
      <c r="C250" s="5">
        <v>901</v>
      </c>
      <c r="D250" s="1">
        <v>603</v>
      </c>
      <c r="E250" s="31" t="s">
        <v>232</v>
      </c>
      <c r="F250" s="2"/>
      <c r="G250" s="143">
        <f>G251</f>
        <v>1543</v>
      </c>
    </row>
    <row r="251" spans="1:7" ht="26" x14ac:dyDescent="0.3">
      <c r="A251" s="43">
        <v>241</v>
      </c>
      <c r="B251" s="92" t="s">
        <v>431</v>
      </c>
      <c r="C251" s="5">
        <v>901</v>
      </c>
      <c r="D251" s="1">
        <v>603</v>
      </c>
      <c r="E251" s="2" t="s">
        <v>430</v>
      </c>
      <c r="F251" s="2"/>
      <c r="G251" s="143">
        <f>G252</f>
        <v>1543</v>
      </c>
    </row>
    <row r="252" spans="1:7" ht="14" x14ac:dyDescent="0.3">
      <c r="A252" s="43">
        <v>242</v>
      </c>
      <c r="B252" s="28" t="s">
        <v>116</v>
      </c>
      <c r="C252" s="5">
        <v>901</v>
      </c>
      <c r="D252" s="53">
        <v>603</v>
      </c>
      <c r="E252" s="31" t="s">
        <v>388</v>
      </c>
      <c r="F252" s="2"/>
      <c r="G252" s="143">
        <f>G253</f>
        <v>1543</v>
      </c>
    </row>
    <row r="253" spans="1:7" ht="26" x14ac:dyDescent="0.3">
      <c r="A253" s="43">
        <v>243</v>
      </c>
      <c r="B253" s="91" t="s">
        <v>77</v>
      </c>
      <c r="C253" s="7">
        <v>901</v>
      </c>
      <c r="D253" s="54">
        <v>603</v>
      </c>
      <c r="E253" s="51" t="s">
        <v>388</v>
      </c>
      <c r="F253" s="4" t="s">
        <v>78</v>
      </c>
      <c r="G253" s="144">
        <v>1543</v>
      </c>
    </row>
    <row r="254" spans="1:7" ht="14" x14ac:dyDescent="0.3">
      <c r="A254" s="43">
        <v>244</v>
      </c>
      <c r="B254" s="85" t="s">
        <v>443</v>
      </c>
      <c r="C254" s="5">
        <v>901</v>
      </c>
      <c r="D254" s="53">
        <v>605</v>
      </c>
      <c r="E254" s="51"/>
      <c r="F254" s="4"/>
      <c r="G254" s="143">
        <f>G255</f>
        <v>264</v>
      </c>
    </row>
    <row r="255" spans="1:7" ht="39" x14ac:dyDescent="0.3">
      <c r="A255" s="43">
        <v>245</v>
      </c>
      <c r="B255" s="28" t="s">
        <v>637</v>
      </c>
      <c r="C255" s="5">
        <v>901</v>
      </c>
      <c r="D255" s="1">
        <v>605</v>
      </c>
      <c r="E255" s="31" t="s">
        <v>232</v>
      </c>
      <c r="F255" s="4"/>
      <c r="G255" s="143">
        <f>G256</f>
        <v>264</v>
      </c>
    </row>
    <row r="256" spans="1:7" ht="26" x14ac:dyDescent="0.3">
      <c r="A256" s="43">
        <v>246</v>
      </c>
      <c r="B256" s="92" t="s">
        <v>431</v>
      </c>
      <c r="C256" s="5">
        <v>901</v>
      </c>
      <c r="D256" s="1">
        <v>605</v>
      </c>
      <c r="E256" s="2" t="s">
        <v>430</v>
      </c>
      <c r="F256" s="4"/>
      <c r="G256" s="143">
        <f>G257+G259+G261</f>
        <v>264</v>
      </c>
    </row>
    <row r="257" spans="1:8" ht="26" x14ac:dyDescent="0.3">
      <c r="A257" s="43">
        <v>247</v>
      </c>
      <c r="B257" s="28" t="s">
        <v>382</v>
      </c>
      <c r="C257" s="5">
        <v>901</v>
      </c>
      <c r="D257" s="53">
        <v>605</v>
      </c>
      <c r="E257" s="31" t="s">
        <v>381</v>
      </c>
      <c r="F257" s="2"/>
      <c r="G257" s="143">
        <f>G258</f>
        <v>158</v>
      </c>
    </row>
    <row r="258" spans="1:8" ht="27" customHeight="1" x14ac:dyDescent="0.3">
      <c r="A258" s="43">
        <v>248</v>
      </c>
      <c r="B258" s="7" t="s">
        <v>77</v>
      </c>
      <c r="C258" s="7">
        <v>901</v>
      </c>
      <c r="D258" s="54">
        <v>605</v>
      </c>
      <c r="E258" s="51" t="s">
        <v>381</v>
      </c>
      <c r="F258" s="4" t="s">
        <v>78</v>
      </c>
      <c r="G258" s="144">
        <v>158</v>
      </c>
    </row>
    <row r="259" spans="1:8" s="21" customFormat="1" ht="14" x14ac:dyDescent="0.3">
      <c r="A259" s="43">
        <v>249</v>
      </c>
      <c r="B259" s="5" t="s">
        <v>384</v>
      </c>
      <c r="C259" s="5">
        <v>901</v>
      </c>
      <c r="D259" s="53">
        <v>605</v>
      </c>
      <c r="E259" s="31" t="s">
        <v>434</v>
      </c>
      <c r="F259" s="4"/>
      <c r="G259" s="143">
        <f>G260</f>
        <v>36</v>
      </c>
    </row>
    <row r="260" spans="1:8" ht="26.25" customHeight="1" x14ac:dyDescent="0.3">
      <c r="A260" s="43">
        <v>250</v>
      </c>
      <c r="B260" s="7" t="s">
        <v>77</v>
      </c>
      <c r="C260" s="7">
        <v>901</v>
      </c>
      <c r="D260" s="54">
        <v>605</v>
      </c>
      <c r="E260" s="51" t="s">
        <v>434</v>
      </c>
      <c r="F260" s="4" t="s">
        <v>78</v>
      </c>
      <c r="G260" s="144">
        <v>36</v>
      </c>
    </row>
    <row r="261" spans="1:8" ht="12.65" customHeight="1" x14ac:dyDescent="0.3">
      <c r="A261" s="43">
        <v>251</v>
      </c>
      <c r="B261" s="5" t="s">
        <v>386</v>
      </c>
      <c r="C261" s="5">
        <v>901</v>
      </c>
      <c r="D261" s="53">
        <v>605</v>
      </c>
      <c r="E261" s="31" t="s">
        <v>383</v>
      </c>
      <c r="F261" s="4"/>
      <c r="G261" s="143">
        <f>G262</f>
        <v>70</v>
      </c>
    </row>
    <row r="262" spans="1:8" ht="26" x14ac:dyDescent="0.3">
      <c r="A262" s="43">
        <v>252</v>
      </c>
      <c r="B262" s="7" t="s">
        <v>77</v>
      </c>
      <c r="C262" s="7">
        <v>901</v>
      </c>
      <c r="D262" s="54">
        <v>605</v>
      </c>
      <c r="E262" s="51" t="s">
        <v>383</v>
      </c>
      <c r="F262" s="4" t="s">
        <v>78</v>
      </c>
      <c r="G262" s="144">
        <v>70</v>
      </c>
    </row>
    <row r="263" spans="1:8" ht="15" x14ac:dyDescent="0.3">
      <c r="A263" s="43">
        <v>253</v>
      </c>
      <c r="B263" s="90" t="s">
        <v>40</v>
      </c>
      <c r="C263" s="5">
        <v>901</v>
      </c>
      <c r="D263" s="53">
        <v>800</v>
      </c>
      <c r="E263" s="2"/>
      <c r="F263" s="4"/>
      <c r="G263" s="143">
        <f>G264</f>
        <v>500</v>
      </c>
      <c r="H263" s="32"/>
    </row>
    <row r="264" spans="1:8" ht="14" x14ac:dyDescent="0.3">
      <c r="A264" s="43">
        <v>254</v>
      </c>
      <c r="B264" s="85" t="s">
        <v>23</v>
      </c>
      <c r="C264" s="5">
        <v>901</v>
      </c>
      <c r="D264" s="53">
        <v>801</v>
      </c>
      <c r="E264" s="2"/>
      <c r="F264" s="4"/>
      <c r="G264" s="143">
        <f>G265</f>
        <v>500</v>
      </c>
    </row>
    <row r="265" spans="1:8" ht="29.25" customHeight="1" x14ac:dyDescent="0.3">
      <c r="A265" s="43">
        <v>255</v>
      </c>
      <c r="B265" s="92" t="s">
        <v>570</v>
      </c>
      <c r="C265" s="5">
        <v>901</v>
      </c>
      <c r="D265" s="53">
        <v>801</v>
      </c>
      <c r="E265" s="2" t="s">
        <v>209</v>
      </c>
      <c r="F265" s="4"/>
      <c r="G265" s="143">
        <f>G266</f>
        <v>500</v>
      </c>
    </row>
    <row r="266" spans="1:8" ht="14" x14ac:dyDescent="0.3">
      <c r="A266" s="43">
        <v>256</v>
      </c>
      <c r="B266" s="92" t="s">
        <v>105</v>
      </c>
      <c r="C266" s="5">
        <v>901</v>
      </c>
      <c r="D266" s="53">
        <v>801</v>
      </c>
      <c r="E266" s="10" t="s">
        <v>208</v>
      </c>
      <c r="F266" s="4"/>
      <c r="G266" s="143">
        <f>G267</f>
        <v>500</v>
      </c>
    </row>
    <row r="267" spans="1:8" ht="14" x14ac:dyDescent="0.3">
      <c r="A267" s="43">
        <v>257</v>
      </c>
      <c r="B267" s="85" t="s">
        <v>38</v>
      </c>
      <c r="C267" s="5">
        <v>901</v>
      </c>
      <c r="D267" s="53">
        <v>801</v>
      </c>
      <c r="E267" s="2" t="s">
        <v>596</v>
      </c>
      <c r="F267" s="2"/>
      <c r="G267" s="143">
        <f>G268</f>
        <v>500</v>
      </c>
    </row>
    <row r="268" spans="1:8" ht="26" x14ac:dyDescent="0.3">
      <c r="A268" s="43">
        <v>258</v>
      </c>
      <c r="B268" s="91" t="s">
        <v>77</v>
      </c>
      <c r="C268" s="7">
        <v>901</v>
      </c>
      <c r="D268" s="54">
        <v>801</v>
      </c>
      <c r="E268" s="4" t="s">
        <v>596</v>
      </c>
      <c r="F268" s="4" t="s">
        <v>78</v>
      </c>
      <c r="G268" s="144">
        <v>500</v>
      </c>
    </row>
    <row r="269" spans="1:8" ht="15.75" customHeight="1" x14ac:dyDescent="0.3">
      <c r="A269" s="43">
        <v>259</v>
      </c>
      <c r="B269" s="24" t="s">
        <v>24</v>
      </c>
      <c r="C269" s="5">
        <v>901</v>
      </c>
      <c r="D269" s="1">
        <v>1000</v>
      </c>
      <c r="E269" s="2"/>
      <c r="F269" s="2"/>
      <c r="G269" s="143">
        <f>G270+G275+G315+G304</f>
        <v>164863.29999999999</v>
      </c>
      <c r="H269" s="32"/>
    </row>
    <row r="270" spans="1:8" ht="12.75" customHeight="1" x14ac:dyDescent="0.3">
      <c r="A270" s="43">
        <v>260</v>
      </c>
      <c r="B270" s="5" t="s">
        <v>29</v>
      </c>
      <c r="C270" s="5">
        <v>901</v>
      </c>
      <c r="D270" s="1">
        <v>1001</v>
      </c>
      <c r="E270" s="2"/>
      <c r="F270" s="2"/>
      <c r="G270" s="143">
        <f>G271</f>
        <v>22900</v>
      </c>
    </row>
    <row r="271" spans="1:8" ht="26" x14ac:dyDescent="0.3">
      <c r="A271" s="43">
        <v>261</v>
      </c>
      <c r="B271" s="92" t="s">
        <v>697</v>
      </c>
      <c r="C271" s="5">
        <v>901</v>
      </c>
      <c r="D271" s="1">
        <v>1001</v>
      </c>
      <c r="E271" s="2" t="s">
        <v>195</v>
      </c>
      <c r="F271" s="2"/>
      <c r="G271" s="143">
        <f>G272</f>
        <v>22900</v>
      </c>
    </row>
    <row r="272" spans="1:8" ht="26" x14ac:dyDescent="0.3">
      <c r="A272" s="43">
        <v>262</v>
      </c>
      <c r="B272" s="28" t="s">
        <v>157</v>
      </c>
      <c r="C272" s="5">
        <v>901</v>
      </c>
      <c r="D272" s="1">
        <v>1001</v>
      </c>
      <c r="E272" s="2" t="s">
        <v>303</v>
      </c>
      <c r="F272" s="2"/>
      <c r="G272" s="143">
        <f>G273</f>
        <v>22900</v>
      </c>
    </row>
    <row r="273" spans="1:8" ht="52" x14ac:dyDescent="0.3">
      <c r="A273" s="43">
        <v>263</v>
      </c>
      <c r="B273" s="5" t="s">
        <v>158</v>
      </c>
      <c r="C273" s="5">
        <v>901</v>
      </c>
      <c r="D273" s="1">
        <v>1001</v>
      </c>
      <c r="E273" s="2" t="s">
        <v>304</v>
      </c>
      <c r="F273" s="2"/>
      <c r="G273" s="143">
        <f>G274</f>
        <v>22900</v>
      </c>
    </row>
    <row r="274" spans="1:8" ht="26" x14ac:dyDescent="0.3">
      <c r="A274" s="43">
        <v>264</v>
      </c>
      <c r="B274" s="7" t="s">
        <v>49</v>
      </c>
      <c r="C274" s="7">
        <v>901</v>
      </c>
      <c r="D274" s="3">
        <v>1001</v>
      </c>
      <c r="E274" s="4" t="s">
        <v>304</v>
      </c>
      <c r="F274" s="12" t="s">
        <v>48</v>
      </c>
      <c r="G274" s="144">
        <v>22900</v>
      </c>
      <c r="H274" s="32"/>
    </row>
    <row r="275" spans="1:8" ht="15.75" customHeight="1" x14ac:dyDescent="0.3">
      <c r="A275" s="43">
        <v>265</v>
      </c>
      <c r="B275" s="5" t="s">
        <v>26</v>
      </c>
      <c r="C275" s="5">
        <v>901</v>
      </c>
      <c r="D275" s="1">
        <v>1003</v>
      </c>
      <c r="E275" s="2"/>
      <c r="F275" s="2"/>
      <c r="G275" s="143">
        <f>G276+G293+G297+G301</f>
        <v>129924.5</v>
      </c>
    </row>
    <row r="276" spans="1:8" ht="27" customHeight="1" x14ac:dyDescent="0.3">
      <c r="A276" s="43">
        <v>266</v>
      </c>
      <c r="B276" s="92" t="s">
        <v>697</v>
      </c>
      <c r="C276" s="5">
        <v>901</v>
      </c>
      <c r="D276" s="1">
        <v>1003</v>
      </c>
      <c r="E276" s="2" t="s">
        <v>195</v>
      </c>
      <c r="F276" s="2"/>
      <c r="G276" s="143">
        <f>G277</f>
        <v>125527.5</v>
      </c>
    </row>
    <row r="277" spans="1:8" ht="39" x14ac:dyDescent="0.3">
      <c r="A277" s="43">
        <v>267</v>
      </c>
      <c r="B277" s="28" t="s">
        <v>166</v>
      </c>
      <c r="C277" s="5">
        <v>901</v>
      </c>
      <c r="D277" s="1">
        <v>1003</v>
      </c>
      <c r="E277" s="2" t="s">
        <v>194</v>
      </c>
      <c r="F277" s="2"/>
      <c r="G277" s="143">
        <f>G278+G281+G284+G287+G289+G291</f>
        <v>125527.5</v>
      </c>
    </row>
    <row r="278" spans="1:8" ht="39" x14ac:dyDescent="0.3">
      <c r="A278" s="43">
        <v>268</v>
      </c>
      <c r="B278" s="85" t="s">
        <v>540</v>
      </c>
      <c r="C278" s="5">
        <v>901</v>
      </c>
      <c r="D278" s="1">
        <v>1003</v>
      </c>
      <c r="E278" s="10" t="s">
        <v>193</v>
      </c>
      <c r="F278" s="2"/>
      <c r="G278" s="143">
        <f>G280+G279</f>
        <v>14869.3</v>
      </c>
    </row>
    <row r="279" spans="1:8" ht="26" x14ac:dyDescent="0.35">
      <c r="A279" s="43">
        <v>269</v>
      </c>
      <c r="B279" s="7" t="s">
        <v>77</v>
      </c>
      <c r="C279" s="7">
        <v>901</v>
      </c>
      <c r="D279" s="3">
        <v>1003</v>
      </c>
      <c r="E279" s="4" t="s">
        <v>193</v>
      </c>
      <c r="F279" s="4" t="s">
        <v>78</v>
      </c>
      <c r="G279" s="139">
        <v>127</v>
      </c>
    </row>
    <row r="280" spans="1:8" ht="26.25" customHeight="1" x14ac:dyDescent="0.35">
      <c r="A280" s="43">
        <v>270</v>
      </c>
      <c r="B280" s="7" t="s">
        <v>49</v>
      </c>
      <c r="C280" s="7">
        <v>901</v>
      </c>
      <c r="D280" s="3">
        <v>1003</v>
      </c>
      <c r="E280" s="4" t="s">
        <v>193</v>
      </c>
      <c r="F280" s="4" t="s">
        <v>48</v>
      </c>
      <c r="G280" s="139">
        <v>14742.3</v>
      </c>
    </row>
    <row r="281" spans="1:8" ht="41.5" customHeight="1" x14ac:dyDescent="0.3">
      <c r="A281" s="43">
        <v>271</v>
      </c>
      <c r="B281" s="85" t="s">
        <v>541</v>
      </c>
      <c r="C281" s="5">
        <v>901</v>
      </c>
      <c r="D281" s="1">
        <v>1003</v>
      </c>
      <c r="E281" s="2" t="s">
        <v>196</v>
      </c>
      <c r="F281" s="2"/>
      <c r="G281" s="143">
        <f>G283+G282</f>
        <v>100130.3</v>
      </c>
    </row>
    <row r="282" spans="1:8" ht="26.25" customHeight="1" x14ac:dyDescent="0.35">
      <c r="A282" s="43">
        <v>272</v>
      </c>
      <c r="B282" s="7" t="s">
        <v>77</v>
      </c>
      <c r="C282" s="7">
        <v>901</v>
      </c>
      <c r="D282" s="3">
        <v>1003</v>
      </c>
      <c r="E282" s="4" t="s">
        <v>196</v>
      </c>
      <c r="F282" s="4" t="s">
        <v>78</v>
      </c>
      <c r="G282" s="139">
        <v>1130.3</v>
      </c>
    </row>
    <row r="283" spans="1:8" ht="26" x14ac:dyDescent="0.35">
      <c r="A283" s="43">
        <v>273</v>
      </c>
      <c r="B283" s="7" t="s">
        <v>49</v>
      </c>
      <c r="C283" s="7">
        <v>901</v>
      </c>
      <c r="D283" s="3">
        <v>1003</v>
      </c>
      <c r="E283" s="4" t="s">
        <v>196</v>
      </c>
      <c r="F283" s="4" t="s">
        <v>48</v>
      </c>
      <c r="G283" s="139">
        <v>99000</v>
      </c>
    </row>
    <row r="284" spans="1:8" ht="41.15" customHeight="1" x14ac:dyDescent="0.3">
      <c r="A284" s="43">
        <v>274</v>
      </c>
      <c r="B284" s="92" t="s">
        <v>534</v>
      </c>
      <c r="C284" s="5">
        <v>901</v>
      </c>
      <c r="D284" s="1">
        <v>1003</v>
      </c>
      <c r="E284" s="10" t="s">
        <v>197</v>
      </c>
      <c r="F284" s="2"/>
      <c r="G284" s="143">
        <f>G286+G285</f>
        <v>10354.5</v>
      </c>
    </row>
    <row r="285" spans="1:8" ht="26" x14ac:dyDescent="0.35">
      <c r="A285" s="43">
        <v>275</v>
      </c>
      <c r="B285" s="7" t="s">
        <v>77</v>
      </c>
      <c r="C285" s="7">
        <v>901</v>
      </c>
      <c r="D285" s="3">
        <v>1003</v>
      </c>
      <c r="E285" s="4" t="s">
        <v>197</v>
      </c>
      <c r="F285" s="4" t="s">
        <v>78</v>
      </c>
      <c r="G285" s="139">
        <v>153</v>
      </c>
    </row>
    <row r="286" spans="1:8" ht="26" x14ac:dyDescent="0.35">
      <c r="A286" s="43">
        <v>276</v>
      </c>
      <c r="B286" s="7" t="s">
        <v>49</v>
      </c>
      <c r="C286" s="7">
        <v>901</v>
      </c>
      <c r="D286" s="3">
        <v>1003</v>
      </c>
      <c r="E286" s="4" t="s">
        <v>197</v>
      </c>
      <c r="F286" s="4" t="s">
        <v>48</v>
      </c>
      <c r="G286" s="139">
        <v>10201.5</v>
      </c>
    </row>
    <row r="287" spans="1:8" ht="39" x14ac:dyDescent="0.3">
      <c r="A287" s="43">
        <v>277</v>
      </c>
      <c r="B287" s="5" t="s">
        <v>167</v>
      </c>
      <c r="C287" s="5">
        <v>901</v>
      </c>
      <c r="D287" s="1">
        <v>1003</v>
      </c>
      <c r="E287" s="31" t="s">
        <v>305</v>
      </c>
      <c r="F287" s="2"/>
      <c r="G287" s="143">
        <f>G288</f>
        <v>150</v>
      </c>
    </row>
    <row r="288" spans="1:8" s="20" customFormat="1" ht="26" x14ac:dyDescent="0.3">
      <c r="A288" s="43">
        <v>278</v>
      </c>
      <c r="B288" s="7" t="s">
        <v>49</v>
      </c>
      <c r="C288" s="7">
        <v>901</v>
      </c>
      <c r="D288" s="3">
        <v>1003</v>
      </c>
      <c r="E288" s="51" t="s">
        <v>305</v>
      </c>
      <c r="F288" s="4" t="s">
        <v>48</v>
      </c>
      <c r="G288" s="144">
        <v>150</v>
      </c>
    </row>
    <row r="289" spans="1:254" ht="39" x14ac:dyDescent="0.3">
      <c r="A289" s="43">
        <v>279</v>
      </c>
      <c r="B289" s="5" t="s">
        <v>76</v>
      </c>
      <c r="C289" s="5">
        <v>901</v>
      </c>
      <c r="D289" s="1">
        <v>1003</v>
      </c>
      <c r="E289" s="2" t="s">
        <v>306</v>
      </c>
      <c r="F289" s="2"/>
      <c r="G289" s="143">
        <f>G290</f>
        <v>10</v>
      </c>
    </row>
    <row r="290" spans="1:254" ht="39" x14ac:dyDescent="0.3">
      <c r="A290" s="43">
        <v>280</v>
      </c>
      <c r="B290" s="7" t="s">
        <v>518</v>
      </c>
      <c r="C290" s="7">
        <v>901</v>
      </c>
      <c r="D290" s="3">
        <v>1003</v>
      </c>
      <c r="E290" s="4" t="s">
        <v>306</v>
      </c>
      <c r="F290" s="4" t="s">
        <v>56</v>
      </c>
      <c r="G290" s="144">
        <v>10</v>
      </c>
    </row>
    <row r="291" spans="1:254" ht="65" x14ac:dyDescent="0.3">
      <c r="A291" s="43">
        <v>281</v>
      </c>
      <c r="B291" s="5" t="s">
        <v>605</v>
      </c>
      <c r="C291" s="5">
        <v>901</v>
      </c>
      <c r="D291" s="1">
        <v>1003</v>
      </c>
      <c r="E291" s="2" t="s">
        <v>367</v>
      </c>
      <c r="F291" s="4"/>
      <c r="G291" s="143">
        <f>G292</f>
        <v>13.4</v>
      </c>
    </row>
    <row r="292" spans="1:254" ht="26" x14ac:dyDescent="0.3">
      <c r="A292" s="43">
        <v>282</v>
      </c>
      <c r="B292" s="91" t="s">
        <v>49</v>
      </c>
      <c r="C292" s="7">
        <v>901</v>
      </c>
      <c r="D292" s="3">
        <v>1003</v>
      </c>
      <c r="E292" s="4" t="s">
        <v>367</v>
      </c>
      <c r="F292" s="4" t="s">
        <v>48</v>
      </c>
      <c r="G292" s="145">
        <v>13.4</v>
      </c>
    </row>
    <row r="293" spans="1:254" ht="39" x14ac:dyDescent="0.3">
      <c r="A293" s="43">
        <v>283</v>
      </c>
      <c r="B293" s="85" t="s">
        <v>569</v>
      </c>
      <c r="C293" s="5">
        <v>901</v>
      </c>
      <c r="D293" s="53">
        <v>1003</v>
      </c>
      <c r="E293" s="2" t="s">
        <v>201</v>
      </c>
      <c r="F293" s="4"/>
      <c r="G293" s="143">
        <f>G294</f>
        <v>1181</v>
      </c>
    </row>
    <row r="294" spans="1:254" ht="26" x14ac:dyDescent="0.3">
      <c r="A294" s="43">
        <v>284</v>
      </c>
      <c r="B294" s="92" t="s">
        <v>483</v>
      </c>
      <c r="C294" s="5">
        <v>901</v>
      </c>
      <c r="D294" s="53">
        <v>1003</v>
      </c>
      <c r="E294" s="2" t="s">
        <v>278</v>
      </c>
      <c r="F294" s="2"/>
      <c r="G294" s="143">
        <f>G295</f>
        <v>1181</v>
      </c>
    </row>
    <row r="295" spans="1:254" ht="26" x14ac:dyDescent="0.3">
      <c r="A295" s="43">
        <v>285</v>
      </c>
      <c r="B295" s="85" t="s">
        <v>525</v>
      </c>
      <c r="C295" s="5">
        <v>901</v>
      </c>
      <c r="D295" s="53">
        <v>1003</v>
      </c>
      <c r="E295" s="2" t="s">
        <v>599</v>
      </c>
      <c r="F295" s="2"/>
      <c r="G295" s="143">
        <f>G296</f>
        <v>1181</v>
      </c>
    </row>
    <row r="296" spans="1:254" ht="26" x14ac:dyDescent="0.3">
      <c r="A296" s="43">
        <v>286</v>
      </c>
      <c r="B296" s="91" t="s">
        <v>49</v>
      </c>
      <c r="C296" s="7">
        <v>901</v>
      </c>
      <c r="D296" s="54">
        <v>1003</v>
      </c>
      <c r="E296" s="4" t="s">
        <v>599</v>
      </c>
      <c r="F296" s="4" t="s">
        <v>48</v>
      </c>
      <c r="G296" s="144">
        <v>1181</v>
      </c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  <c r="AP296" s="20"/>
      <c r="AQ296" s="20"/>
      <c r="AR296" s="20"/>
      <c r="AS296" s="20"/>
      <c r="AT296" s="20"/>
      <c r="AU296" s="20"/>
      <c r="AV296" s="20"/>
      <c r="AW296" s="20"/>
      <c r="AX296" s="20"/>
      <c r="AY296" s="20"/>
      <c r="AZ296" s="20"/>
      <c r="BA296" s="20"/>
      <c r="BB296" s="20"/>
      <c r="BC296" s="20"/>
      <c r="BD296" s="20"/>
      <c r="BE296" s="20"/>
      <c r="BF296" s="20"/>
      <c r="BG296" s="20"/>
      <c r="BH296" s="20"/>
      <c r="BI296" s="20"/>
      <c r="BJ296" s="20"/>
      <c r="BK296" s="20"/>
      <c r="BL296" s="20"/>
      <c r="BM296" s="20"/>
      <c r="BN296" s="20"/>
      <c r="BO296" s="20"/>
      <c r="BP296" s="20"/>
      <c r="BQ296" s="20"/>
      <c r="BR296" s="20"/>
      <c r="BS296" s="20"/>
      <c r="BT296" s="20"/>
      <c r="BU296" s="20"/>
      <c r="BV296" s="20"/>
      <c r="BW296" s="20"/>
      <c r="BX296" s="20"/>
      <c r="BY296" s="20"/>
      <c r="BZ296" s="20"/>
      <c r="CA296" s="20"/>
      <c r="CB296" s="20"/>
      <c r="CC296" s="20"/>
      <c r="CD296" s="20"/>
      <c r="CE296" s="20"/>
      <c r="CF296" s="20"/>
      <c r="CG296" s="20"/>
      <c r="CH296" s="20"/>
      <c r="CI296" s="20"/>
      <c r="CJ296" s="20"/>
      <c r="CK296" s="20"/>
      <c r="CL296" s="20"/>
      <c r="CM296" s="20"/>
      <c r="CN296" s="20"/>
      <c r="CO296" s="20"/>
      <c r="CP296" s="20"/>
      <c r="CQ296" s="20"/>
      <c r="CR296" s="20"/>
      <c r="CS296" s="20"/>
      <c r="CT296" s="20"/>
      <c r="CU296" s="20"/>
      <c r="CV296" s="20"/>
      <c r="CW296" s="20"/>
      <c r="CX296" s="20"/>
      <c r="CY296" s="20"/>
      <c r="CZ296" s="20"/>
      <c r="DA296" s="20"/>
      <c r="DB296" s="20"/>
      <c r="DC296" s="20"/>
      <c r="DD296" s="20"/>
      <c r="DE296" s="20"/>
      <c r="DF296" s="20"/>
      <c r="DG296" s="20"/>
      <c r="DH296" s="20"/>
      <c r="DI296" s="20"/>
      <c r="DJ296" s="20"/>
      <c r="DK296" s="20"/>
      <c r="DL296" s="20"/>
      <c r="DM296" s="20"/>
      <c r="DN296" s="20"/>
      <c r="DO296" s="20"/>
      <c r="DP296" s="20"/>
      <c r="DQ296" s="20"/>
      <c r="DR296" s="20"/>
      <c r="DS296" s="20"/>
      <c r="DT296" s="20"/>
      <c r="DU296" s="20"/>
      <c r="DV296" s="20"/>
      <c r="DW296" s="20"/>
      <c r="DX296" s="20"/>
      <c r="DY296" s="20"/>
      <c r="DZ296" s="20"/>
      <c r="EA296" s="20"/>
      <c r="EB296" s="20"/>
      <c r="EC296" s="20"/>
      <c r="ED296" s="20"/>
      <c r="EE296" s="20"/>
      <c r="EF296" s="20"/>
      <c r="EG296" s="20"/>
      <c r="EH296" s="20"/>
      <c r="EI296" s="20"/>
      <c r="EJ296" s="20"/>
      <c r="EK296" s="20"/>
      <c r="EL296" s="20"/>
      <c r="EM296" s="20"/>
      <c r="EN296" s="20"/>
      <c r="EO296" s="20"/>
      <c r="EP296" s="20"/>
      <c r="EQ296" s="20"/>
      <c r="ER296" s="20"/>
      <c r="ES296" s="20"/>
      <c r="ET296" s="20"/>
      <c r="EU296" s="20"/>
      <c r="EV296" s="20"/>
      <c r="EW296" s="20"/>
      <c r="EX296" s="20"/>
      <c r="EY296" s="20"/>
      <c r="EZ296" s="20"/>
      <c r="FA296" s="20"/>
      <c r="FB296" s="20"/>
      <c r="FC296" s="20"/>
      <c r="FD296" s="20"/>
      <c r="FE296" s="20"/>
      <c r="FF296" s="20"/>
      <c r="FG296" s="20"/>
      <c r="FH296" s="20"/>
      <c r="FI296" s="20"/>
      <c r="FJ296" s="20"/>
      <c r="FK296" s="20"/>
      <c r="FL296" s="20"/>
      <c r="FM296" s="20"/>
      <c r="FN296" s="20"/>
      <c r="FO296" s="20"/>
      <c r="FP296" s="20"/>
      <c r="FQ296" s="20"/>
      <c r="FR296" s="20"/>
      <c r="FS296" s="20"/>
      <c r="FT296" s="20"/>
      <c r="FU296" s="20"/>
      <c r="FV296" s="20"/>
      <c r="FW296" s="20"/>
      <c r="FX296" s="20"/>
      <c r="FY296" s="20"/>
      <c r="FZ296" s="20"/>
      <c r="GA296" s="20"/>
      <c r="GB296" s="20"/>
      <c r="GC296" s="20"/>
      <c r="GD296" s="20"/>
      <c r="GE296" s="20"/>
      <c r="GF296" s="20"/>
      <c r="GG296" s="20"/>
      <c r="GH296" s="20"/>
      <c r="GI296" s="20"/>
      <c r="GJ296" s="20"/>
      <c r="GK296" s="20"/>
      <c r="GL296" s="20"/>
      <c r="GM296" s="20"/>
      <c r="GN296" s="20"/>
      <c r="GO296" s="20"/>
      <c r="GP296" s="20"/>
      <c r="GQ296" s="20"/>
      <c r="GR296" s="20"/>
      <c r="GS296" s="20"/>
      <c r="GT296" s="20"/>
      <c r="GU296" s="20"/>
      <c r="GV296" s="20"/>
      <c r="GW296" s="20"/>
      <c r="GX296" s="20"/>
      <c r="GY296" s="20"/>
      <c r="GZ296" s="20"/>
      <c r="HA296" s="20"/>
      <c r="HB296" s="20"/>
      <c r="HC296" s="20"/>
      <c r="HD296" s="20"/>
      <c r="HE296" s="20"/>
      <c r="HF296" s="20"/>
      <c r="HG296" s="20"/>
      <c r="HH296" s="20"/>
      <c r="HI296" s="20"/>
      <c r="HJ296" s="20"/>
      <c r="HK296" s="20"/>
      <c r="HL296" s="20"/>
      <c r="HM296" s="20"/>
      <c r="HN296" s="20"/>
      <c r="HO296" s="20"/>
      <c r="HP296" s="20"/>
      <c r="HQ296" s="20"/>
      <c r="HR296" s="20"/>
      <c r="HS296" s="20"/>
      <c r="HT296" s="20"/>
      <c r="HU296" s="20"/>
      <c r="HV296" s="20"/>
      <c r="HW296" s="20"/>
      <c r="HX296" s="20"/>
      <c r="HY296" s="20"/>
      <c r="HZ296" s="20"/>
      <c r="IA296" s="20"/>
      <c r="IB296" s="20"/>
      <c r="IC296" s="20"/>
      <c r="ID296" s="20"/>
      <c r="IE296" s="20"/>
      <c r="IF296" s="20"/>
      <c r="IG296" s="20"/>
      <c r="IH296" s="20"/>
      <c r="II296" s="20"/>
      <c r="IJ296" s="20"/>
      <c r="IK296" s="20"/>
      <c r="IL296" s="20"/>
      <c r="IM296" s="20"/>
      <c r="IN296" s="20"/>
      <c r="IO296" s="20"/>
      <c r="IP296" s="20"/>
      <c r="IQ296" s="20"/>
      <c r="IR296" s="20"/>
      <c r="IS296" s="20"/>
      <c r="IT296" s="20"/>
    </row>
    <row r="297" spans="1:254" ht="39" x14ac:dyDescent="0.3">
      <c r="A297" s="43">
        <v>287</v>
      </c>
      <c r="B297" s="85" t="s">
        <v>701</v>
      </c>
      <c r="C297" s="31" t="s">
        <v>704</v>
      </c>
      <c r="D297" s="87">
        <v>1003</v>
      </c>
      <c r="E297" s="10" t="s">
        <v>236</v>
      </c>
      <c r="F297" s="2"/>
      <c r="G297" s="143">
        <f>G298</f>
        <v>3000</v>
      </c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  <c r="AP297" s="20"/>
      <c r="AQ297" s="20"/>
      <c r="AR297" s="20"/>
      <c r="AS297" s="20"/>
      <c r="AT297" s="20"/>
      <c r="AU297" s="20"/>
      <c r="AV297" s="20"/>
      <c r="AW297" s="20"/>
      <c r="AX297" s="20"/>
      <c r="AY297" s="20"/>
      <c r="AZ297" s="20"/>
      <c r="BA297" s="20"/>
      <c r="BB297" s="20"/>
      <c r="BC297" s="20"/>
      <c r="BD297" s="20"/>
      <c r="BE297" s="20"/>
      <c r="BF297" s="20"/>
      <c r="BG297" s="20"/>
      <c r="BH297" s="20"/>
      <c r="BI297" s="20"/>
      <c r="BJ297" s="20"/>
      <c r="BK297" s="20"/>
      <c r="BL297" s="20"/>
      <c r="BM297" s="20"/>
      <c r="BN297" s="20"/>
      <c r="BO297" s="20"/>
      <c r="BP297" s="20"/>
      <c r="BQ297" s="20"/>
      <c r="BR297" s="20"/>
      <c r="BS297" s="20"/>
      <c r="BT297" s="20"/>
      <c r="BU297" s="20"/>
      <c r="BV297" s="20"/>
      <c r="BW297" s="20"/>
      <c r="BX297" s="20"/>
      <c r="BY297" s="20"/>
      <c r="BZ297" s="20"/>
      <c r="CA297" s="20"/>
      <c r="CB297" s="20"/>
      <c r="CC297" s="20"/>
      <c r="CD297" s="20"/>
      <c r="CE297" s="20"/>
      <c r="CF297" s="20"/>
      <c r="CG297" s="20"/>
      <c r="CH297" s="20"/>
      <c r="CI297" s="20"/>
      <c r="CJ297" s="20"/>
      <c r="CK297" s="20"/>
      <c r="CL297" s="20"/>
      <c r="CM297" s="20"/>
      <c r="CN297" s="20"/>
      <c r="CO297" s="20"/>
      <c r="CP297" s="20"/>
      <c r="CQ297" s="20"/>
      <c r="CR297" s="20"/>
      <c r="CS297" s="20"/>
      <c r="CT297" s="20"/>
      <c r="CU297" s="20"/>
      <c r="CV297" s="20"/>
      <c r="CW297" s="20"/>
      <c r="CX297" s="20"/>
      <c r="CY297" s="20"/>
      <c r="CZ297" s="20"/>
      <c r="DA297" s="20"/>
      <c r="DB297" s="20"/>
      <c r="DC297" s="20"/>
      <c r="DD297" s="20"/>
      <c r="DE297" s="20"/>
      <c r="DF297" s="20"/>
      <c r="DG297" s="20"/>
      <c r="DH297" s="20"/>
      <c r="DI297" s="20"/>
      <c r="DJ297" s="20"/>
      <c r="DK297" s="20"/>
      <c r="DL297" s="20"/>
      <c r="DM297" s="20"/>
      <c r="DN297" s="20"/>
      <c r="DO297" s="20"/>
      <c r="DP297" s="20"/>
      <c r="DQ297" s="20"/>
      <c r="DR297" s="20"/>
      <c r="DS297" s="20"/>
      <c r="DT297" s="20"/>
      <c r="DU297" s="20"/>
      <c r="DV297" s="20"/>
      <c r="DW297" s="20"/>
      <c r="DX297" s="20"/>
      <c r="DY297" s="20"/>
      <c r="DZ297" s="20"/>
      <c r="EA297" s="20"/>
      <c r="EB297" s="20"/>
      <c r="EC297" s="20"/>
      <c r="ED297" s="20"/>
      <c r="EE297" s="20"/>
      <c r="EF297" s="20"/>
      <c r="EG297" s="20"/>
      <c r="EH297" s="20"/>
      <c r="EI297" s="20"/>
      <c r="EJ297" s="20"/>
      <c r="EK297" s="20"/>
      <c r="EL297" s="20"/>
      <c r="EM297" s="20"/>
      <c r="EN297" s="20"/>
      <c r="EO297" s="20"/>
      <c r="EP297" s="20"/>
      <c r="EQ297" s="20"/>
      <c r="ER297" s="20"/>
      <c r="ES297" s="20"/>
      <c r="ET297" s="20"/>
      <c r="EU297" s="20"/>
      <c r="EV297" s="20"/>
      <c r="EW297" s="20"/>
      <c r="EX297" s="20"/>
      <c r="EY297" s="20"/>
      <c r="EZ297" s="20"/>
      <c r="FA297" s="20"/>
      <c r="FB297" s="20"/>
      <c r="FC297" s="20"/>
      <c r="FD297" s="20"/>
      <c r="FE297" s="20"/>
      <c r="FF297" s="20"/>
      <c r="FG297" s="20"/>
      <c r="FH297" s="20"/>
      <c r="FI297" s="20"/>
      <c r="FJ297" s="20"/>
      <c r="FK297" s="20"/>
      <c r="FL297" s="20"/>
      <c r="FM297" s="20"/>
      <c r="FN297" s="20"/>
      <c r="FO297" s="20"/>
      <c r="FP297" s="20"/>
      <c r="FQ297" s="20"/>
      <c r="FR297" s="20"/>
      <c r="FS297" s="20"/>
      <c r="FT297" s="20"/>
      <c r="FU297" s="20"/>
      <c r="FV297" s="20"/>
      <c r="FW297" s="20"/>
      <c r="FX297" s="20"/>
      <c r="FY297" s="20"/>
      <c r="FZ297" s="20"/>
      <c r="GA297" s="20"/>
      <c r="GB297" s="20"/>
      <c r="GC297" s="20"/>
      <c r="GD297" s="20"/>
      <c r="GE297" s="20"/>
      <c r="GF297" s="20"/>
      <c r="GG297" s="20"/>
      <c r="GH297" s="20"/>
      <c r="GI297" s="20"/>
      <c r="GJ297" s="20"/>
      <c r="GK297" s="20"/>
      <c r="GL297" s="20"/>
      <c r="GM297" s="20"/>
      <c r="GN297" s="20"/>
      <c r="GO297" s="20"/>
      <c r="GP297" s="20"/>
      <c r="GQ297" s="20"/>
      <c r="GR297" s="20"/>
      <c r="GS297" s="20"/>
      <c r="GT297" s="20"/>
      <c r="GU297" s="20"/>
      <c r="GV297" s="20"/>
      <c r="GW297" s="20"/>
      <c r="GX297" s="20"/>
      <c r="GY297" s="20"/>
      <c r="GZ297" s="20"/>
      <c r="HA297" s="20"/>
      <c r="HB297" s="20"/>
      <c r="HC297" s="20"/>
      <c r="HD297" s="20"/>
      <c r="HE297" s="20"/>
      <c r="HF297" s="20"/>
      <c r="HG297" s="20"/>
      <c r="HH297" s="20"/>
      <c r="HI297" s="20"/>
      <c r="HJ297" s="20"/>
      <c r="HK297" s="20"/>
      <c r="HL297" s="20"/>
      <c r="HM297" s="20"/>
      <c r="HN297" s="20"/>
      <c r="HO297" s="20"/>
      <c r="HP297" s="20"/>
      <c r="HQ297" s="20"/>
      <c r="HR297" s="20"/>
      <c r="HS297" s="20"/>
      <c r="HT297" s="20"/>
      <c r="HU297" s="20"/>
      <c r="HV297" s="20"/>
      <c r="HW297" s="20"/>
      <c r="HX297" s="20"/>
      <c r="HY297" s="20"/>
      <c r="HZ297" s="20"/>
      <c r="IA297" s="20"/>
      <c r="IB297" s="20"/>
      <c r="IC297" s="20"/>
      <c r="ID297" s="20"/>
      <c r="IE297" s="20"/>
      <c r="IF297" s="20"/>
      <c r="IG297" s="20"/>
      <c r="IH297" s="20"/>
      <c r="II297" s="20"/>
      <c r="IJ297" s="20"/>
      <c r="IK297" s="20"/>
      <c r="IL297" s="20"/>
      <c r="IM297" s="20"/>
      <c r="IN297" s="20"/>
      <c r="IO297" s="20"/>
      <c r="IP297" s="20"/>
      <c r="IQ297" s="20"/>
      <c r="IR297" s="20"/>
      <c r="IS297" s="20"/>
      <c r="IT297" s="20"/>
    </row>
    <row r="298" spans="1:254" ht="14" x14ac:dyDescent="0.3">
      <c r="A298" s="43">
        <v>288</v>
      </c>
      <c r="B298" s="5" t="s">
        <v>104</v>
      </c>
      <c r="C298" s="31" t="s">
        <v>704</v>
      </c>
      <c r="D298" s="87">
        <v>1003</v>
      </c>
      <c r="E298" s="10" t="s">
        <v>237</v>
      </c>
      <c r="F298" s="10"/>
      <c r="G298" s="143">
        <f>G299</f>
        <v>3000</v>
      </c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  <c r="AP298" s="20"/>
      <c r="AQ298" s="20"/>
      <c r="AR298" s="20"/>
      <c r="AS298" s="20"/>
      <c r="AT298" s="20"/>
      <c r="AU298" s="20"/>
      <c r="AV298" s="20"/>
      <c r="AW298" s="20"/>
      <c r="AX298" s="20"/>
      <c r="AY298" s="20"/>
      <c r="AZ298" s="20"/>
      <c r="BA298" s="20"/>
      <c r="BB298" s="20"/>
      <c r="BC298" s="20"/>
      <c r="BD298" s="20"/>
      <c r="BE298" s="20"/>
      <c r="BF298" s="20"/>
      <c r="BG298" s="20"/>
      <c r="BH298" s="20"/>
      <c r="BI298" s="20"/>
      <c r="BJ298" s="20"/>
      <c r="BK298" s="20"/>
      <c r="BL298" s="20"/>
      <c r="BM298" s="20"/>
      <c r="BN298" s="20"/>
      <c r="BO298" s="20"/>
      <c r="BP298" s="20"/>
      <c r="BQ298" s="20"/>
      <c r="BR298" s="20"/>
      <c r="BS298" s="20"/>
      <c r="BT298" s="20"/>
      <c r="BU298" s="20"/>
      <c r="BV298" s="20"/>
      <c r="BW298" s="20"/>
      <c r="BX298" s="20"/>
      <c r="BY298" s="20"/>
      <c r="BZ298" s="20"/>
      <c r="CA298" s="20"/>
      <c r="CB298" s="20"/>
      <c r="CC298" s="20"/>
      <c r="CD298" s="20"/>
      <c r="CE298" s="20"/>
      <c r="CF298" s="20"/>
      <c r="CG298" s="20"/>
      <c r="CH298" s="20"/>
      <c r="CI298" s="20"/>
      <c r="CJ298" s="20"/>
      <c r="CK298" s="20"/>
      <c r="CL298" s="20"/>
      <c r="CM298" s="20"/>
      <c r="CN298" s="20"/>
      <c r="CO298" s="20"/>
      <c r="CP298" s="20"/>
      <c r="CQ298" s="20"/>
      <c r="CR298" s="20"/>
      <c r="CS298" s="20"/>
      <c r="CT298" s="20"/>
      <c r="CU298" s="20"/>
      <c r="CV298" s="20"/>
      <c r="CW298" s="20"/>
      <c r="CX298" s="20"/>
      <c r="CY298" s="20"/>
      <c r="CZ298" s="20"/>
      <c r="DA298" s="20"/>
      <c r="DB298" s="20"/>
      <c r="DC298" s="20"/>
      <c r="DD298" s="20"/>
      <c r="DE298" s="20"/>
      <c r="DF298" s="20"/>
      <c r="DG298" s="20"/>
      <c r="DH298" s="20"/>
      <c r="DI298" s="20"/>
      <c r="DJ298" s="20"/>
      <c r="DK298" s="20"/>
      <c r="DL298" s="20"/>
      <c r="DM298" s="20"/>
      <c r="DN298" s="20"/>
      <c r="DO298" s="20"/>
      <c r="DP298" s="20"/>
      <c r="DQ298" s="20"/>
      <c r="DR298" s="20"/>
      <c r="DS298" s="20"/>
      <c r="DT298" s="20"/>
      <c r="DU298" s="20"/>
      <c r="DV298" s="20"/>
      <c r="DW298" s="20"/>
      <c r="DX298" s="20"/>
      <c r="DY298" s="20"/>
      <c r="DZ298" s="20"/>
      <c r="EA298" s="20"/>
      <c r="EB298" s="20"/>
      <c r="EC298" s="20"/>
      <c r="ED298" s="20"/>
      <c r="EE298" s="20"/>
      <c r="EF298" s="20"/>
      <c r="EG298" s="20"/>
      <c r="EH298" s="20"/>
      <c r="EI298" s="20"/>
      <c r="EJ298" s="20"/>
      <c r="EK298" s="20"/>
      <c r="EL298" s="20"/>
      <c r="EM298" s="20"/>
      <c r="EN298" s="20"/>
      <c r="EO298" s="20"/>
      <c r="EP298" s="20"/>
      <c r="EQ298" s="20"/>
      <c r="ER298" s="20"/>
      <c r="ES298" s="20"/>
      <c r="ET298" s="20"/>
      <c r="EU298" s="20"/>
      <c r="EV298" s="20"/>
      <c r="EW298" s="20"/>
      <c r="EX298" s="20"/>
      <c r="EY298" s="20"/>
      <c r="EZ298" s="20"/>
      <c r="FA298" s="20"/>
      <c r="FB298" s="20"/>
      <c r="FC298" s="20"/>
      <c r="FD298" s="20"/>
      <c r="FE298" s="20"/>
      <c r="FF298" s="20"/>
      <c r="FG298" s="20"/>
      <c r="FH298" s="20"/>
      <c r="FI298" s="20"/>
      <c r="FJ298" s="20"/>
      <c r="FK298" s="20"/>
      <c r="FL298" s="20"/>
      <c r="FM298" s="20"/>
      <c r="FN298" s="20"/>
      <c r="FO298" s="20"/>
      <c r="FP298" s="20"/>
      <c r="FQ298" s="20"/>
      <c r="FR298" s="20"/>
      <c r="FS298" s="20"/>
      <c r="FT298" s="20"/>
      <c r="FU298" s="20"/>
      <c r="FV298" s="20"/>
      <c r="FW298" s="20"/>
      <c r="FX298" s="20"/>
      <c r="FY298" s="20"/>
      <c r="FZ298" s="20"/>
      <c r="GA298" s="20"/>
      <c r="GB298" s="20"/>
      <c r="GC298" s="20"/>
      <c r="GD298" s="20"/>
      <c r="GE298" s="20"/>
      <c r="GF298" s="20"/>
      <c r="GG298" s="20"/>
      <c r="GH298" s="20"/>
      <c r="GI298" s="20"/>
      <c r="GJ298" s="20"/>
      <c r="GK298" s="20"/>
      <c r="GL298" s="20"/>
      <c r="GM298" s="20"/>
      <c r="GN298" s="20"/>
      <c r="GO298" s="20"/>
      <c r="GP298" s="20"/>
      <c r="GQ298" s="20"/>
      <c r="GR298" s="20"/>
      <c r="GS298" s="20"/>
      <c r="GT298" s="20"/>
      <c r="GU298" s="20"/>
      <c r="GV298" s="20"/>
      <c r="GW298" s="20"/>
      <c r="GX298" s="20"/>
      <c r="GY298" s="20"/>
      <c r="GZ298" s="20"/>
      <c r="HA298" s="20"/>
      <c r="HB298" s="20"/>
      <c r="HC298" s="20"/>
      <c r="HD298" s="20"/>
      <c r="HE298" s="20"/>
      <c r="HF298" s="20"/>
      <c r="HG298" s="20"/>
      <c r="HH298" s="20"/>
      <c r="HI298" s="20"/>
      <c r="HJ298" s="20"/>
      <c r="HK298" s="20"/>
      <c r="HL298" s="20"/>
      <c r="HM298" s="20"/>
      <c r="HN298" s="20"/>
      <c r="HO298" s="20"/>
      <c r="HP298" s="20"/>
      <c r="HQ298" s="20"/>
      <c r="HR298" s="20"/>
      <c r="HS298" s="20"/>
      <c r="HT298" s="20"/>
      <c r="HU298" s="20"/>
      <c r="HV298" s="20"/>
      <c r="HW298" s="20"/>
      <c r="HX298" s="20"/>
      <c r="HY298" s="20"/>
      <c r="HZ298" s="20"/>
      <c r="IA298" s="20"/>
      <c r="IB298" s="20"/>
      <c r="IC298" s="20"/>
      <c r="ID298" s="20"/>
      <c r="IE298" s="20"/>
      <c r="IF298" s="20"/>
      <c r="IG298" s="20"/>
      <c r="IH298" s="20"/>
      <c r="II298" s="20"/>
      <c r="IJ298" s="20"/>
      <c r="IK298" s="20"/>
      <c r="IL298" s="20"/>
      <c r="IM298" s="20"/>
      <c r="IN298" s="20"/>
      <c r="IO298" s="20"/>
      <c r="IP298" s="20"/>
      <c r="IQ298" s="20"/>
      <c r="IR298" s="20"/>
      <c r="IS298" s="20"/>
      <c r="IT298" s="20"/>
    </row>
    <row r="299" spans="1:254" ht="39" x14ac:dyDescent="0.3">
      <c r="A299" s="43">
        <v>289</v>
      </c>
      <c r="B299" s="5" t="s">
        <v>702</v>
      </c>
      <c r="C299" s="31" t="s">
        <v>704</v>
      </c>
      <c r="D299" s="87">
        <v>1003</v>
      </c>
      <c r="E299" s="10" t="s">
        <v>703</v>
      </c>
      <c r="F299" s="10"/>
      <c r="G299" s="143">
        <f>G300</f>
        <v>3000</v>
      </c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  <c r="AP299" s="20"/>
      <c r="AQ299" s="20"/>
      <c r="AR299" s="20"/>
      <c r="AS299" s="20"/>
      <c r="AT299" s="20"/>
      <c r="AU299" s="20"/>
      <c r="AV299" s="20"/>
      <c r="AW299" s="20"/>
      <c r="AX299" s="20"/>
      <c r="AY299" s="20"/>
      <c r="AZ299" s="20"/>
      <c r="BA299" s="20"/>
      <c r="BB299" s="20"/>
      <c r="BC299" s="20"/>
      <c r="BD299" s="20"/>
      <c r="BE299" s="20"/>
      <c r="BF299" s="20"/>
      <c r="BG299" s="20"/>
      <c r="BH299" s="20"/>
      <c r="BI299" s="20"/>
      <c r="BJ299" s="20"/>
      <c r="BK299" s="20"/>
      <c r="BL299" s="20"/>
      <c r="BM299" s="20"/>
      <c r="BN299" s="20"/>
      <c r="BO299" s="20"/>
      <c r="BP299" s="20"/>
      <c r="BQ299" s="20"/>
      <c r="BR299" s="20"/>
      <c r="BS299" s="20"/>
      <c r="BT299" s="20"/>
      <c r="BU299" s="20"/>
      <c r="BV299" s="20"/>
      <c r="BW299" s="20"/>
      <c r="BX299" s="20"/>
      <c r="BY299" s="20"/>
      <c r="BZ299" s="20"/>
      <c r="CA299" s="20"/>
      <c r="CB299" s="20"/>
      <c r="CC299" s="20"/>
      <c r="CD299" s="20"/>
      <c r="CE299" s="20"/>
      <c r="CF299" s="20"/>
      <c r="CG299" s="20"/>
      <c r="CH299" s="20"/>
      <c r="CI299" s="20"/>
      <c r="CJ299" s="20"/>
      <c r="CK299" s="20"/>
      <c r="CL299" s="20"/>
      <c r="CM299" s="20"/>
      <c r="CN299" s="20"/>
      <c r="CO299" s="20"/>
      <c r="CP299" s="20"/>
      <c r="CQ299" s="20"/>
      <c r="CR299" s="20"/>
      <c r="CS299" s="20"/>
      <c r="CT299" s="20"/>
      <c r="CU299" s="20"/>
      <c r="CV299" s="20"/>
      <c r="CW299" s="20"/>
      <c r="CX299" s="20"/>
      <c r="CY299" s="20"/>
      <c r="CZ299" s="20"/>
      <c r="DA299" s="20"/>
      <c r="DB299" s="20"/>
      <c r="DC299" s="20"/>
      <c r="DD299" s="20"/>
      <c r="DE299" s="20"/>
      <c r="DF299" s="20"/>
      <c r="DG299" s="20"/>
      <c r="DH299" s="20"/>
      <c r="DI299" s="20"/>
      <c r="DJ299" s="20"/>
      <c r="DK299" s="20"/>
      <c r="DL299" s="20"/>
      <c r="DM299" s="20"/>
      <c r="DN299" s="20"/>
      <c r="DO299" s="20"/>
      <c r="DP299" s="20"/>
      <c r="DQ299" s="20"/>
      <c r="DR299" s="20"/>
      <c r="DS299" s="20"/>
      <c r="DT299" s="20"/>
      <c r="DU299" s="20"/>
      <c r="DV299" s="20"/>
      <c r="DW299" s="20"/>
      <c r="DX299" s="20"/>
      <c r="DY299" s="20"/>
      <c r="DZ299" s="20"/>
      <c r="EA299" s="20"/>
      <c r="EB299" s="20"/>
      <c r="EC299" s="20"/>
      <c r="ED299" s="20"/>
      <c r="EE299" s="20"/>
      <c r="EF299" s="20"/>
      <c r="EG299" s="20"/>
      <c r="EH299" s="20"/>
      <c r="EI299" s="20"/>
      <c r="EJ299" s="20"/>
      <c r="EK299" s="20"/>
      <c r="EL299" s="20"/>
      <c r="EM299" s="20"/>
      <c r="EN299" s="20"/>
      <c r="EO299" s="20"/>
      <c r="EP299" s="20"/>
      <c r="EQ299" s="20"/>
      <c r="ER299" s="20"/>
      <c r="ES299" s="20"/>
      <c r="ET299" s="20"/>
      <c r="EU299" s="20"/>
      <c r="EV299" s="20"/>
      <c r="EW299" s="20"/>
      <c r="EX299" s="20"/>
      <c r="EY299" s="20"/>
      <c r="EZ299" s="20"/>
      <c r="FA299" s="20"/>
      <c r="FB299" s="20"/>
      <c r="FC299" s="20"/>
      <c r="FD299" s="20"/>
      <c r="FE299" s="20"/>
      <c r="FF299" s="20"/>
      <c r="FG299" s="20"/>
      <c r="FH299" s="20"/>
      <c r="FI299" s="20"/>
      <c r="FJ299" s="20"/>
      <c r="FK299" s="20"/>
      <c r="FL299" s="20"/>
      <c r="FM299" s="20"/>
      <c r="FN299" s="20"/>
      <c r="FO299" s="20"/>
      <c r="FP299" s="20"/>
      <c r="FQ299" s="20"/>
      <c r="FR299" s="20"/>
      <c r="FS299" s="20"/>
      <c r="FT299" s="20"/>
      <c r="FU299" s="20"/>
      <c r="FV299" s="20"/>
      <c r="FW299" s="20"/>
      <c r="FX299" s="20"/>
      <c r="FY299" s="20"/>
      <c r="FZ299" s="20"/>
      <c r="GA299" s="20"/>
      <c r="GB299" s="20"/>
      <c r="GC299" s="20"/>
      <c r="GD299" s="20"/>
      <c r="GE299" s="20"/>
      <c r="GF299" s="20"/>
      <c r="GG299" s="20"/>
      <c r="GH299" s="20"/>
      <c r="GI299" s="20"/>
      <c r="GJ299" s="20"/>
      <c r="GK299" s="20"/>
      <c r="GL299" s="20"/>
      <c r="GM299" s="20"/>
      <c r="GN299" s="20"/>
      <c r="GO299" s="20"/>
      <c r="GP299" s="20"/>
      <c r="GQ299" s="20"/>
      <c r="GR299" s="20"/>
      <c r="GS299" s="20"/>
      <c r="GT299" s="20"/>
      <c r="GU299" s="20"/>
      <c r="GV299" s="20"/>
      <c r="GW299" s="20"/>
      <c r="GX299" s="20"/>
      <c r="GY299" s="20"/>
      <c r="GZ299" s="20"/>
      <c r="HA299" s="20"/>
      <c r="HB299" s="20"/>
      <c r="HC299" s="20"/>
      <c r="HD299" s="20"/>
      <c r="HE299" s="20"/>
      <c r="HF299" s="20"/>
      <c r="HG299" s="20"/>
      <c r="HH299" s="20"/>
      <c r="HI299" s="20"/>
      <c r="HJ299" s="20"/>
      <c r="HK299" s="20"/>
      <c r="HL299" s="20"/>
      <c r="HM299" s="20"/>
      <c r="HN299" s="20"/>
      <c r="HO299" s="20"/>
      <c r="HP299" s="20"/>
      <c r="HQ299" s="20"/>
      <c r="HR299" s="20"/>
      <c r="HS299" s="20"/>
      <c r="HT299" s="20"/>
      <c r="HU299" s="20"/>
      <c r="HV299" s="20"/>
      <c r="HW299" s="20"/>
      <c r="HX299" s="20"/>
      <c r="HY299" s="20"/>
      <c r="HZ299" s="20"/>
      <c r="IA299" s="20"/>
      <c r="IB299" s="20"/>
      <c r="IC299" s="20"/>
      <c r="ID299" s="20"/>
      <c r="IE299" s="20"/>
      <c r="IF299" s="20"/>
      <c r="IG299" s="20"/>
      <c r="IH299" s="20"/>
      <c r="II299" s="20"/>
      <c r="IJ299" s="20"/>
      <c r="IK299" s="20"/>
      <c r="IL299" s="20"/>
      <c r="IM299" s="20"/>
      <c r="IN299" s="20"/>
      <c r="IO299" s="20"/>
      <c r="IP299" s="20"/>
      <c r="IQ299" s="20"/>
      <c r="IR299" s="20"/>
      <c r="IS299" s="20"/>
      <c r="IT299" s="20"/>
    </row>
    <row r="300" spans="1:254" ht="26" x14ac:dyDescent="0.3">
      <c r="A300" s="43">
        <v>290</v>
      </c>
      <c r="B300" s="91" t="s">
        <v>49</v>
      </c>
      <c r="C300" s="51" t="s">
        <v>704</v>
      </c>
      <c r="D300" s="54">
        <v>1003</v>
      </c>
      <c r="E300" s="4" t="s">
        <v>703</v>
      </c>
      <c r="F300" s="4" t="s">
        <v>48</v>
      </c>
      <c r="G300" s="144">
        <v>3000</v>
      </c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  <c r="AP300" s="20"/>
      <c r="AQ300" s="20"/>
      <c r="AR300" s="20"/>
      <c r="AS300" s="20"/>
      <c r="AT300" s="20"/>
      <c r="AU300" s="20"/>
      <c r="AV300" s="20"/>
      <c r="AW300" s="20"/>
      <c r="AX300" s="20"/>
      <c r="AY300" s="20"/>
      <c r="AZ300" s="20"/>
      <c r="BA300" s="20"/>
      <c r="BB300" s="20"/>
      <c r="BC300" s="20"/>
      <c r="BD300" s="20"/>
      <c r="BE300" s="20"/>
      <c r="BF300" s="20"/>
      <c r="BG300" s="20"/>
      <c r="BH300" s="20"/>
      <c r="BI300" s="20"/>
      <c r="BJ300" s="20"/>
      <c r="BK300" s="20"/>
      <c r="BL300" s="20"/>
      <c r="BM300" s="20"/>
      <c r="BN300" s="20"/>
      <c r="BO300" s="20"/>
      <c r="BP300" s="20"/>
      <c r="BQ300" s="20"/>
      <c r="BR300" s="20"/>
      <c r="BS300" s="20"/>
      <c r="BT300" s="20"/>
      <c r="BU300" s="20"/>
      <c r="BV300" s="20"/>
      <c r="BW300" s="20"/>
      <c r="BX300" s="20"/>
      <c r="BY300" s="20"/>
      <c r="BZ300" s="20"/>
      <c r="CA300" s="20"/>
      <c r="CB300" s="20"/>
      <c r="CC300" s="20"/>
      <c r="CD300" s="20"/>
      <c r="CE300" s="20"/>
      <c r="CF300" s="20"/>
      <c r="CG300" s="20"/>
      <c r="CH300" s="20"/>
      <c r="CI300" s="20"/>
      <c r="CJ300" s="20"/>
      <c r="CK300" s="20"/>
      <c r="CL300" s="20"/>
      <c r="CM300" s="20"/>
      <c r="CN300" s="20"/>
      <c r="CO300" s="20"/>
      <c r="CP300" s="20"/>
      <c r="CQ300" s="20"/>
      <c r="CR300" s="20"/>
      <c r="CS300" s="20"/>
      <c r="CT300" s="20"/>
      <c r="CU300" s="20"/>
      <c r="CV300" s="20"/>
      <c r="CW300" s="20"/>
      <c r="CX300" s="20"/>
      <c r="CY300" s="20"/>
      <c r="CZ300" s="20"/>
      <c r="DA300" s="20"/>
      <c r="DB300" s="20"/>
      <c r="DC300" s="20"/>
      <c r="DD300" s="20"/>
      <c r="DE300" s="20"/>
      <c r="DF300" s="20"/>
      <c r="DG300" s="20"/>
      <c r="DH300" s="20"/>
      <c r="DI300" s="20"/>
      <c r="DJ300" s="20"/>
      <c r="DK300" s="20"/>
      <c r="DL300" s="20"/>
      <c r="DM300" s="20"/>
      <c r="DN300" s="20"/>
      <c r="DO300" s="20"/>
      <c r="DP300" s="20"/>
      <c r="DQ300" s="20"/>
      <c r="DR300" s="20"/>
      <c r="DS300" s="20"/>
      <c r="DT300" s="20"/>
      <c r="DU300" s="20"/>
      <c r="DV300" s="20"/>
      <c r="DW300" s="20"/>
      <c r="DX300" s="20"/>
      <c r="DY300" s="20"/>
      <c r="DZ300" s="20"/>
      <c r="EA300" s="20"/>
      <c r="EB300" s="20"/>
      <c r="EC300" s="20"/>
      <c r="ED300" s="20"/>
      <c r="EE300" s="20"/>
      <c r="EF300" s="20"/>
      <c r="EG300" s="20"/>
      <c r="EH300" s="20"/>
      <c r="EI300" s="20"/>
      <c r="EJ300" s="20"/>
      <c r="EK300" s="20"/>
      <c r="EL300" s="20"/>
      <c r="EM300" s="20"/>
      <c r="EN300" s="20"/>
      <c r="EO300" s="20"/>
      <c r="EP300" s="20"/>
      <c r="EQ300" s="20"/>
      <c r="ER300" s="20"/>
      <c r="ES300" s="20"/>
      <c r="ET300" s="20"/>
      <c r="EU300" s="20"/>
      <c r="EV300" s="20"/>
      <c r="EW300" s="20"/>
      <c r="EX300" s="20"/>
      <c r="EY300" s="20"/>
      <c r="EZ300" s="20"/>
      <c r="FA300" s="20"/>
      <c r="FB300" s="20"/>
      <c r="FC300" s="20"/>
      <c r="FD300" s="20"/>
      <c r="FE300" s="20"/>
      <c r="FF300" s="20"/>
      <c r="FG300" s="20"/>
      <c r="FH300" s="20"/>
      <c r="FI300" s="20"/>
      <c r="FJ300" s="20"/>
      <c r="FK300" s="20"/>
      <c r="FL300" s="20"/>
      <c r="FM300" s="20"/>
      <c r="FN300" s="20"/>
      <c r="FO300" s="20"/>
      <c r="FP300" s="20"/>
      <c r="FQ300" s="20"/>
      <c r="FR300" s="20"/>
      <c r="FS300" s="20"/>
      <c r="FT300" s="20"/>
      <c r="FU300" s="20"/>
      <c r="FV300" s="20"/>
      <c r="FW300" s="20"/>
      <c r="FX300" s="20"/>
      <c r="FY300" s="20"/>
      <c r="FZ300" s="20"/>
      <c r="GA300" s="20"/>
      <c r="GB300" s="20"/>
      <c r="GC300" s="20"/>
      <c r="GD300" s="20"/>
      <c r="GE300" s="20"/>
      <c r="GF300" s="20"/>
      <c r="GG300" s="20"/>
      <c r="GH300" s="20"/>
      <c r="GI300" s="20"/>
      <c r="GJ300" s="20"/>
      <c r="GK300" s="20"/>
      <c r="GL300" s="20"/>
      <c r="GM300" s="20"/>
      <c r="GN300" s="20"/>
      <c r="GO300" s="20"/>
      <c r="GP300" s="20"/>
      <c r="GQ300" s="20"/>
      <c r="GR300" s="20"/>
      <c r="GS300" s="20"/>
      <c r="GT300" s="20"/>
      <c r="GU300" s="20"/>
      <c r="GV300" s="20"/>
      <c r="GW300" s="20"/>
      <c r="GX300" s="20"/>
      <c r="GY300" s="20"/>
      <c r="GZ300" s="20"/>
      <c r="HA300" s="20"/>
      <c r="HB300" s="20"/>
      <c r="HC300" s="20"/>
      <c r="HD300" s="20"/>
      <c r="HE300" s="20"/>
      <c r="HF300" s="20"/>
      <c r="HG300" s="20"/>
      <c r="HH300" s="20"/>
      <c r="HI300" s="20"/>
      <c r="HJ300" s="20"/>
      <c r="HK300" s="20"/>
      <c r="HL300" s="20"/>
      <c r="HM300" s="20"/>
      <c r="HN300" s="20"/>
      <c r="HO300" s="20"/>
      <c r="HP300" s="20"/>
      <c r="HQ300" s="20"/>
      <c r="HR300" s="20"/>
      <c r="HS300" s="20"/>
      <c r="HT300" s="20"/>
      <c r="HU300" s="20"/>
      <c r="HV300" s="20"/>
      <c r="HW300" s="20"/>
      <c r="HX300" s="20"/>
      <c r="HY300" s="20"/>
      <c r="HZ300" s="20"/>
      <c r="IA300" s="20"/>
      <c r="IB300" s="20"/>
      <c r="IC300" s="20"/>
      <c r="ID300" s="20"/>
      <c r="IE300" s="20"/>
      <c r="IF300" s="20"/>
      <c r="IG300" s="20"/>
      <c r="IH300" s="20"/>
      <c r="II300" s="20"/>
      <c r="IJ300" s="20"/>
      <c r="IK300" s="20"/>
      <c r="IL300" s="20"/>
      <c r="IM300" s="20"/>
      <c r="IN300" s="20"/>
      <c r="IO300" s="20"/>
      <c r="IP300" s="20"/>
      <c r="IQ300" s="20"/>
      <c r="IR300" s="20"/>
      <c r="IS300" s="20"/>
      <c r="IT300" s="20"/>
    </row>
    <row r="301" spans="1:254" ht="14" x14ac:dyDescent="0.3">
      <c r="A301" s="43">
        <v>291</v>
      </c>
      <c r="B301" s="85" t="s">
        <v>156</v>
      </c>
      <c r="C301" s="5">
        <v>901</v>
      </c>
      <c r="D301" s="53">
        <v>1003</v>
      </c>
      <c r="E301" s="31" t="s">
        <v>189</v>
      </c>
      <c r="F301" s="4"/>
      <c r="G301" s="143">
        <f>G302</f>
        <v>216</v>
      </c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  <c r="AP301" s="20"/>
      <c r="AQ301" s="20"/>
      <c r="AR301" s="20"/>
      <c r="AS301" s="20"/>
      <c r="AT301" s="20"/>
      <c r="AU301" s="20"/>
      <c r="AV301" s="20"/>
      <c r="AW301" s="20"/>
      <c r="AX301" s="20"/>
      <c r="AY301" s="20"/>
      <c r="AZ301" s="20"/>
      <c r="BA301" s="20"/>
      <c r="BB301" s="20"/>
      <c r="BC301" s="20"/>
      <c r="BD301" s="20"/>
      <c r="BE301" s="20"/>
      <c r="BF301" s="20"/>
      <c r="BG301" s="20"/>
      <c r="BH301" s="20"/>
      <c r="BI301" s="20"/>
      <c r="BJ301" s="20"/>
      <c r="BK301" s="20"/>
      <c r="BL301" s="20"/>
      <c r="BM301" s="20"/>
      <c r="BN301" s="20"/>
      <c r="BO301" s="20"/>
      <c r="BP301" s="20"/>
      <c r="BQ301" s="20"/>
      <c r="BR301" s="20"/>
      <c r="BS301" s="20"/>
      <c r="BT301" s="20"/>
      <c r="BU301" s="20"/>
      <c r="BV301" s="20"/>
      <c r="BW301" s="20"/>
      <c r="BX301" s="20"/>
      <c r="BY301" s="20"/>
      <c r="BZ301" s="20"/>
      <c r="CA301" s="20"/>
      <c r="CB301" s="20"/>
      <c r="CC301" s="20"/>
      <c r="CD301" s="20"/>
      <c r="CE301" s="20"/>
      <c r="CF301" s="20"/>
      <c r="CG301" s="20"/>
      <c r="CH301" s="20"/>
      <c r="CI301" s="20"/>
      <c r="CJ301" s="20"/>
      <c r="CK301" s="20"/>
      <c r="CL301" s="20"/>
      <c r="CM301" s="20"/>
      <c r="CN301" s="20"/>
      <c r="CO301" s="20"/>
      <c r="CP301" s="20"/>
      <c r="CQ301" s="20"/>
      <c r="CR301" s="20"/>
      <c r="CS301" s="20"/>
      <c r="CT301" s="20"/>
      <c r="CU301" s="20"/>
      <c r="CV301" s="20"/>
      <c r="CW301" s="20"/>
      <c r="CX301" s="20"/>
      <c r="CY301" s="20"/>
      <c r="CZ301" s="20"/>
      <c r="DA301" s="20"/>
      <c r="DB301" s="20"/>
      <c r="DC301" s="20"/>
      <c r="DD301" s="20"/>
      <c r="DE301" s="20"/>
      <c r="DF301" s="20"/>
      <c r="DG301" s="20"/>
      <c r="DH301" s="20"/>
      <c r="DI301" s="20"/>
      <c r="DJ301" s="20"/>
      <c r="DK301" s="20"/>
      <c r="DL301" s="20"/>
      <c r="DM301" s="20"/>
      <c r="DN301" s="20"/>
      <c r="DO301" s="20"/>
      <c r="DP301" s="20"/>
      <c r="DQ301" s="20"/>
      <c r="DR301" s="20"/>
      <c r="DS301" s="20"/>
      <c r="DT301" s="20"/>
      <c r="DU301" s="20"/>
      <c r="DV301" s="20"/>
      <c r="DW301" s="20"/>
      <c r="DX301" s="20"/>
      <c r="DY301" s="20"/>
      <c r="DZ301" s="20"/>
      <c r="EA301" s="20"/>
      <c r="EB301" s="20"/>
      <c r="EC301" s="20"/>
      <c r="ED301" s="20"/>
      <c r="EE301" s="20"/>
      <c r="EF301" s="20"/>
      <c r="EG301" s="20"/>
      <c r="EH301" s="20"/>
      <c r="EI301" s="20"/>
      <c r="EJ301" s="20"/>
      <c r="EK301" s="20"/>
      <c r="EL301" s="20"/>
      <c r="EM301" s="20"/>
      <c r="EN301" s="20"/>
      <c r="EO301" s="20"/>
      <c r="EP301" s="20"/>
      <c r="EQ301" s="20"/>
      <c r="ER301" s="20"/>
      <c r="ES301" s="20"/>
      <c r="ET301" s="20"/>
      <c r="EU301" s="20"/>
      <c r="EV301" s="20"/>
      <c r="EW301" s="20"/>
      <c r="EX301" s="20"/>
      <c r="EY301" s="20"/>
      <c r="EZ301" s="20"/>
      <c r="FA301" s="20"/>
      <c r="FB301" s="20"/>
      <c r="FC301" s="20"/>
      <c r="FD301" s="20"/>
      <c r="FE301" s="20"/>
      <c r="FF301" s="20"/>
      <c r="FG301" s="20"/>
      <c r="FH301" s="20"/>
      <c r="FI301" s="20"/>
      <c r="FJ301" s="20"/>
      <c r="FK301" s="20"/>
      <c r="FL301" s="20"/>
      <c r="FM301" s="20"/>
      <c r="FN301" s="20"/>
      <c r="FO301" s="20"/>
      <c r="FP301" s="20"/>
      <c r="FQ301" s="20"/>
      <c r="FR301" s="20"/>
      <c r="FS301" s="20"/>
      <c r="FT301" s="20"/>
      <c r="FU301" s="20"/>
      <c r="FV301" s="20"/>
      <c r="FW301" s="20"/>
      <c r="FX301" s="20"/>
      <c r="FY301" s="20"/>
      <c r="FZ301" s="20"/>
      <c r="GA301" s="20"/>
      <c r="GB301" s="20"/>
      <c r="GC301" s="20"/>
      <c r="GD301" s="20"/>
      <c r="GE301" s="20"/>
      <c r="GF301" s="20"/>
      <c r="GG301" s="20"/>
      <c r="GH301" s="20"/>
      <c r="GI301" s="20"/>
      <c r="GJ301" s="20"/>
      <c r="GK301" s="20"/>
      <c r="GL301" s="20"/>
      <c r="GM301" s="20"/>
      <c r="GN301" s="20"/>
      <c r="GO301" s="20"/>
      <c r="GP301" s="20"/>
      <c r="GQ301" s="20"/>
      <c r="GR301" s="20"/>
      <c r="GS301" s="20"/>
      <c r="GT301" s="20"/>
      <c r="GU301" s="20"/>
      <c r="GV301" s="20"/>
      <c r="GW301" s="20"/>
      <c r="GX301" s="20"/>
      <c r="GY301" s="20"/>
      <c r="GZ301" s="20"/>
      <c r="HA301" s="20"/>
      <c r="HB301" s="20"/>
      <c r="HC301" s="20"/>
      <c r="HD301" s="20"/>
      <c r="HE301" s="20"/>
      <c r="HF301" s="20"/>
      <c r="HG301" s="20"/>
      <c r="HH301" s="20"/>
      <c r="HI301" s="20"/>
      <c r="HJ301" s="20"/>
      <c r="HK301" s="20"/>
      <c r="HL301" s="20"/>
      <c r="HM301" s="20"/>
      <c r="HN301" s="20"/>
      <c r="HO301" s="20"/>
      <c r="HP301" s="20"/>
      <c r="HQ301" s="20"/>
      <c r="HR301" s="20"/>
      <c r="HS301" s="20"/>
      <c r="HT301" s="20"/>
      <c r="HU301" s="20"/>
      <c r="HV301" s="20"/>
      <c r="HW301" s="20"/>
      <c r="HX301" s="20"/>
      <c r="HY301" s="20"/>
      <c r="HZ301" s="20"/>
      <c r="IA301" s="20"/>
      <c r="IB301" s="20"/>
      <c r="IC301" s="20"/>
      <c r="ID301" s="20"/>
      <c r="IE301" s="20"/>
      <c r="IF301" s="20"/>
      <c r="IG301" s="20"/>
      <c r="IH301" s="20"/>
      <c r="II301" s="20"/>
      <c r="IJ301" s="20"/>
      <c r="IK301" s="20"/>
      <c r="IL301" s="20"/>
      <c r="IM301" s="20"/>
      <c r="IN301" s="20"/>
      <c r="IO301" s="20"/>
      <c r="IP301" s="20"/>
      <c r="IQ301" s="20"/>
      <c r="IR301" s="20"/>
      <c r="IS301" s="20"/>
      <c r="IT301" s="20"/>
    </row>
    <row r="302" spans="1:254" ht="41.5" customHeight="1" x14ac:dyDescent="0.3">
      <c r="A302" s="43">
        <v>292</v>
      </c>
      <c r="B302" s="85" t="s">
        <v>438</v>
      </c>
      <c r="C302" s="5">
        <v>901</v>
      </c>
      <c r="D302" s="1">
        <v>1003</v>
      </c>
      <c r="E302" s="22" t="s">
        <v>308</v>
      </c>
      <c r="F302" s="2"/>
      <c r="G302" s="143">
        <f>G303</f>
        <v>216</v>
      </c>
    </row>
    <row r="303" spans="1:254" ht="15.75" customHeight="1" x14ac:dyDescent="0.3">
      <c r="A303" s="43">
        <v>293</v>
      </c>
      <c r="B303" s="7" t="s">
        <v>47</v>
      </c>
      <c r="C303" s="7">
        <v>901</v>
      </c>
      <c r="D303" s="3">
        <v>1003</v>
      </c>
      <c r="E303" s="26" t="s">
        <v>308</v>
      </c>
      <c r="F303" s="4" t="s">
        <v>46</v>
      </c>
      <c r="G303" s="144">
        <v>216</v>
      </c>
    </row>
    <row r="304" spans="1:254" ht="15.75" customHeight="1" x14ac:dyDescent="0.3">
      <c r="A304" s="43">
        <v>294</v>
      </c>
      <c r="B304" s="85" t="s">
        <v>538</v>
      </c>
      <c r="C304" s="5">
        <v>901</v>
      </c>
      <c r="D304" s="1">
        <v>1004</v>
      </c>
      <c r="E304" s="26"/>
      <c r="F304" s="4"/>
      <c r="G304" s="143">
        <f>G305+G312</f>
        <v>2021.8</v>
      </c>
    </row>
    <row r="305" spans="1:7" ht="26" x14ac:dyDescent="0.3">
      <c r="A305" s="43">
        <v>295</v>
      </c>
      <c r="B305" s="92" t="s">
        <v>697</v>
      </c>
      <c r="C305" s="5">
        <v>901</v>
      </c>
      <c r="D305" s="53">
        <v>1004</v>
      </c>
      <c r="E305" s="2" t="s">
        <v>195</v>
      </c>
      <c r="F305" s="4"/>
      <c r="G305" s="143">
        <f>G306+G309</f>
        <v>1721.8</v>
      </c>
    </row>
    <row r="306" spans="1:7" ht="26" x14ac:dyDescent="0.3">
      <c r="A306" s="43">
        <v>296</v>
      </c>
      <c r="B306" s="92" t="s">
        <v>169</v>
      </c>
      <c r="C306" s="5">
        <v>901</v>
      </c>
      <c r="D306" s="1">
        <v>1004</v>
      </c>
      <c r="E306" s="2" t="s">
        <v>307</v>
      </c>
      <c r="F306" s="2"/>
      <c r="G306" s="143">
        <f>G307</f>
        <v>1160</v>
      </c>
    </row>
    <row r="307" spans="1:7" ht="39" x14ac:dyDescent="0.3">
      <c r="A307" s="43">
        <v>297</v>
      </c>
      <c r="B307" s="85" t="s">
        <v>368</v>
      </c>
      <c r="C307" s="5">
        <v>901</v>
      </c>
      <c r="D307" s="1">
        <v>1004</v>
      </c>
      <c r="E307" s="2" t="s">
        <v>369</v>
      </c>
      <c r="F307" s="2"/>
      <c r="G307" s="143">
        <f>G308</f>
        <v>1160</v>
      </c>
    </row>
    <row r="308" spans="1:7" ht="26" x14ac:dyDescent="0.3">
      <c r="A308" s="43">
        <v>298</v>
      </c>
      <c r="B308" s="91" t="s">
        <v>49</v>
      </c>
      <c r="C308" s="7">
        <v>901</v>
      </c>
      <c r="D308" s="3">
        <v>1004</v>
      </c>
      <c r="E308" s="4" t="s">
        <v>369</v>
      </c>
      <c r="F308" s="4" t="s">
        <v>48</v>
      </c>
      <c r="G308" s="144">
        <v>1160</v>
      </c>
    </row>
    <row r="309" spans="1:7" ht="26" x14ac:dyDescent="0.3">
      <c r="A309" s="43">
        <v>299</v>
      </c>
      <c r="B309" s="92" t="s">
        <v>389</v>
      </c>
      <c r="C309" s="5">
        <v>901</v>
      </c>
      <c r="D309" s="1">
        <v>1004</v>
      </c>
      <c r="E309" s="2" t="s">
        <v>428</v>
      </c>
      <c r="F309" s="2"/>
      <c r="G309" s="143">
        <f>G310</f>
        <v>561.79999999999995</v>
      </c>
    </row>
    <row r="310" spans="1:7" ht="39" x14ac:dyDescent="0.3">
      <c r="A310" s="43">
        <v>300</v>
      </c>
      <c r="B310" s="5" t="s">
        <v>437</v>
      </c>
      <c r="C310" s="5">
        <v>901</v>
      </c>
      <c r="D310" s="1">
        <v>1004</v>
      </c>
      <c r="E310" s="2" t="s">
        <v>390</v>
      </c>
      <c r="F310" s="2"/>
      <c r="G310" s="143">
        <f>G311</f>
        <v>561.79999999999995</v>
      </c>
    </row>
    <row r="311" spans="1:7" ht="26" x14ac:dyDescent="0.3">
      <c r="A311" s="43">
        <v>301</v>
      </c>
      <c r="B311" s="91" t="s">
        <v>49</v>
      </c>
      <c r="C311" s="7">
        <v>901</v>
      </c>
      <c r="D311" s="3">
        <v>1004</v>
      </c>
      <c r="E311" s="4" t="s">
        <v>390</v>
      </c>
      <c r="F311" s="4" t="s">
        <v>48</v>
      </c>
      <c r="G311" s="144">
        <v>561.79999999999995</v>
      </c>
    </row>
    <row r="312" spans="1:7" ht="14" x14ac:dyDescent="0.3">
      <c r="A312" s="43">
        <v>302</v>
      </c>
      <c r="B312" s="85" t="s">
        <v>156</v>
      </c>
      <c r="C312" s="5">
        <v>901</v>
      </c>
      <c r="D312" s="1">
        <v>1004</v>
      </c>
      <c r="E312" s="2" t="s">
        <v>189</v>
      </c>
      <c r="F312" s="2"/>
      <c r="G312" s="143">
        <f>G313</f>
        <v>300</v>
      </c>
    </row>
    <row r="313" spans="1:7" ht="30.5" customHeight="1" x14ac:dyDescent="0.3">
      <c r="A313" s="43">
        <v>303</v>
      </c>
      <c r="B313" s="85" t="s">
        <v>554</v>
      </c>
      <c r="C313" s="5">
        <v>901</v>
      </c>
      <c r="D313" s="1">
        <v>1004</v>
      </c>
      <c r="E313" s="2" t="s">
        <v>553</v>
      </c>
      <c r="F313" s="2"/>
      <c r="G313" s="143">
        <f>G314</f>
        <v>300</v>
      </c>
    </row>
    <row r="314" spans="1:7" ht="14" x14ac:dyDescent="0.3">
      <c r="A314" s="43">
        <v>304</v>
      </c>
      <c r="B314" s="91" t="s">
        <v>52</v>
      </c>
      <c r="C314" s="7">
        <v>901</v>
      </c>
      <c r="D314" s="3">
        <v>1004</v>
      </c>
      <c r="E314" s="4" t="s">
        <v>553</v>
      </c>
      <c r="F314" s="4" t="s">
        <v>51</v>
      </c>
      <c r="G314" s="144">
        <v>300</v>
      </c>
    </row>
    <row r="315" spans="1:7" s="21" customFormat="1" ht="14" x14ac:dyDescent="0.3">
      <c r="A315" s="43">
        <v>305</v>
      </c>
      <c r="B315" s="5" t="s">
        <v>42</v>
      </c>
      <c r="C315" s="5">
        <v>901</v>
      </c>
      <c r="D315" s="1">
        <v>1006</v>
      </c>
      <c r="E315" s="10"/>
      <c r="F315" s="10"/>
      <c r="G315" s="143">
        <f>G316</f>
        <v>10017</v>
      </c>
    </row>
    <row r="316" spans="1:7" s="21" customFormat="1" ht="26" x14ac:dyDescent="0.3">
      <c r="A316" s="43">
        <v>306</v>
      </c>
      <c r="B316" s="92" t="s">
        <v>697</v>
      </c>
      <c r="C316" s="5">
        <v>901</v>
      </c>
      <c r="D316" s="1">
        <v>1006</v>
      </c>
      <c r="E316" s="2" t="s">
        <v>195</v>
      </c>
      <c r="F316" s="2"/>
      <c r="G316" s="143">
        <f>G317+G321+G324</f>
        <v>10017</v>
      </c>
    </row>
    <row r="317" spans="1:7" s="21" customFormat="1" ht="39" x14ac:dyDescent="0.3">
      <c r="A317" s="43">
        <v>307</v>
      </c>
      <c r="B317" s="28" t="s">
        <v>166</v>
      </c>
      <c r="C317" s="5">
        <v>901</v>
      </c>
      <c r="D317" s="1">
        <v>1006</v>
      </c>
      <c r="E317" s="2" t="s">
        <v>194</v>
      </c>
      <c r="F317" s="2"/>
      <c r="G317" s="143">
        <f>G318</f>
        <v>198</v>
      </c>
    </row>
    <row r="318" spans="1:7" ht="39" x14ac:dyDescent="0.3">
      <c r="A318" s="43">
        <v>308</v>
      </c>
      <c r="B318" s="5" t="s">
        <v>168</v>
      </c>
      <c r="C318" s="5">
        <v>901</v>
      </c>
      <c r="D318" s="1">
        <v>1006</v>
      </c>
      <c r="E318" s="31" t="s">
        <v>309</v>
      </c>
      <c r="F318" s="2"/>
      <c r="G318" s="143">
        <f>G319</f>
        <v>198</v>
      </c>
    </row>
    <row r="319" spans="1:7" s="20" customFormat="1" ht="26" x14ac:dyDescent="0.3">
      <c r="A319" s="43">
        <v>309</v>
      </c>
      <c r="B319" s="7" t="s">
        <v>603</v>
      </c>
      <c r="C319" s="7">
        <v>901</v>
      </c>
      <c r="D319" s="3">
        <v>1006</v>
      </c>
      <c r="E319" s="51" t="s">
        <v>309</v>
      </c>
      <c r="F319" s="4" t="s">
        <v>72</v>
      </c>
      <c r="G319" s="144">
        <v>198</v>
      </c>
    </row>
    <row r="320" spans="1:7" s="21" customFormat="1" ht="39" x14ac:dyDescent="0.3">
      <c r="A320" s="43">
        <v>310</v>
      </c>
      <c r="B320" s="28" t="s">
        <v>698</v>
      </c>
      <c r="C320" s="5">
        <v>901</v>
      </c>
      <c r="D320" s="1">
        <v>1006</v>
      </c>
      <c r="E320" s="2" t="s">
        <v>310</v>
      </c>
      <c r="F320" s="2"/>
      <c r="G320" s="143">
        <f>G321+G324</f>
        <v>9819</v>
      </c>
    </row>
    <row r="321" spans="1:7" ht="39" x14ac:dyDescent="0.3">
      <c r="A321" s="43">
        <v>311</v>
      </c>
      <c r="B321" s="85" t="s">
        <v>540</v>
      </c>
      <c r="C321" s="5">
        <v>901</v>
      </c>
      <c r="D321" s="1">
        <v>1006</v>
      </c>
      <c r="E321" s="10" t="s">
        <v>327</v>
      </c>
      <c r="F321" s="2"/>
      <c r="G321" s="143">
        <f>G322+G323</f>
        <v>742</v>
      </c>
    </row>
    <row r="322" spans="1:7" ht="22.5" customHeight="1" x14ac:dyDescent="0.35">
      <c r="A322" s="43">
        <v>312</v>
      </c>
      <c r="B322" s="7" t="s">
        <v>45</v>
      </c>
      <c r="C322" s="7">
        <v>901</v>
      </c>
      <c r="D322" s="3">
        <v>1006</v>
      </c>
      <c r="E322" s="4" t="s">
        <v>327</v>
      </c>
      <c r="F322" s="4" t="s">
        <v>44</v>
      </c>
      <c r="G322" s="139">
        <v>707</v>
      </c>
    </row>
    <row r="323" spans="1:7" ht="27" customHeight="1" x14ac:dyDescent="0.35">
      <c r="A323" s="43">
        <v>313</v>
      </c>
      <c r="B323" s="7" t="s">
        <v>77</v>
      </c>
      <c r="C323" s="7">
        <v>901</v>
      </c>
      <c r="D323" s="3">
        <v>1006</v>
      </c>
      <c r="E323" s="4" t="s">
        <v>327</v>
      </c>
      <c r="F323" s="4">
        <v>240</v>
      </c>
      <c r="G323" s="139">
        <v>35</v>
      </c>
    </row>
    <row r="324" spans="1:7" ht="40.5" customHeight="1" x14ac:dyDescent="0.3">
      <c r="A324" s="43">
        <v>314</v>
      </c>
      <c r="B324" s="85" t="s">
        <v>541</v>
      </c>
      <c r="C324" s="5">
        <v>901</v>
      </c>
      <c r="D324" s="1">
        <v>1006</v>
      </c>
      <c r="E324" s="2" t="s">
        <v>328</v>
      </c>
      <c r="F324" s="2"/>
      <c r="G324" s="143">
        <f>G325+G326</f>
        <v>9077</v>
      </c>
    </row>
    <row r="325" spans="1:7" ht="18.75" customHeight="1" x14ac:dyDescent="0.35">
      <c r="A325" s="43">
        <v>315</v>
      </c>
      <c r="B325" s="7" t="s">
        <v>45</v>
      </c>
      <c r="C325" s="7">
        <v>901</v>
      </c>
      <c r="D325" s="3">
        <v>1006</v>
      </c>
      <c r="E325" s="4" t="s">
        <v>328</v>
      </c>
      <c r="F325" s="4" t="s">
        <v>44</v>
      </c>
      <c r="G325" s="139">
        <v>6667</v>
      </c>
    </row>
    <row r="326" spans="1:7" ht="27.75" customHeight="1" x14ac:dyDescent="0.35">
      <c r="A326" s="43">
        <v>316</v>
      </c>
      <c r="B326" s="7" t="s">
        <v>77</v>
      </c>
      <c r="C326" s="7">
        <v>901</v>
      </c>
      <c r="D326" s="3">
        <v>1006</v>
      </c>
      <c r="E326" s="4" t="s">
        <v>328</v>
      </c>
      <c r="F326" s="4">
        <v>240</v>
      </c>
      <c r="G326" s="139">
        <v>2410</v>
      </c>
    </row>
    <row r="327" spans="1:7" ht="15.75" customHeight="1" x14ac:dyDescent="0.3">
      <c r="A327" s="43">
        <v>317</v>
      </c>
      <c r="B327" s="24" t="s">
        <v>34</v>
      </c>
      <c r="C327" s="5">
        <v>901</v>
      </c>
      <c r="D327" s="1">
        <v>1100</v>
      </c>
      <c r="E327" s="10"/>
      <c r="F327" s="10"/>
      <c r="G327" s="143">
        <f>G328</f>
        <v>93595</v>
      </c>
    </row>
    <row r="328" spans="1:7" ht="12.75" customHeight="1" x14ac:dyDescent="0.3">
      <c r="A328" s="43">
        <v>318</v>
      </c>
      <c r="B328" s="5" t="s">
        <v>41</v>
      </c>
      <c r="C328" s="5">
        <v>901</v>
      </c>
      <c r="D328" s="1">
        <v>1102</v>
      </c>
      <c r="E328" s="10"/>
      <c r="F328" s="10"/>
      <c r="G328" s="143">
        <f>G333+G349+G329</f>
        <v>93595</v>
      </c>
    </row>
    <row r="329" spans="1:7" ht="26" x14ac:dyDescent="0.3">
      <c r="A329" s="43">
        <v>319</v>
      </c>
      <c r="B329" s="28" t="s">
        <v>635</v>
      </c>
      <c r="C329" s="5">
        <v>901</v>
      </c>
      <c r="D329" s="9">
        <v>1102</v>
      </c>
      <c r="E329" s="10" t="s">
        <v>297</v>
      </c>
      <c r="F329" s="10"/>
      <c r="G329" s="143">
        <f>G330</f>
        <v>200</v>
      </c>
    </row>
    <row r="330" spans="1:7" ht="26" x14ac:dyDescent="0.3">
      <c r="A330" s="43">
        <v>320</v>
      </c>
      <c r="B330" s="28" t="s">
        <v>170</v>
      </c>
      <c r="C330" s="5">
        <v>901</v>
      </c>
      <c r="D330" s="9">
        <v>1102</v>
      </c>
      <c r="E330" s="10" t="s">
        <v>298</v>
      </c>
      <c r="F330" s="10"/>
      <c r="G330" s="143">
        <f>G331</f>
        <v>200</v>
      </c>
    </row>
    <row r="331" spans="1:7" ht="14" customHeight="1" x14ac:dyDescent="0.3">
      <c r="A331" s="43">
        <v>321</v>
      </c>
      <c r="B331" s="28" t="s">
        <v>727</v>
      </c>
      <c r="C331" s="5">
        <v>901</v>
      </c>
      <c r="D331" s="9">
        <v>1102</v>
      </c>
      <c r="E331" s="10" t="s">
        <v>726</v>
      </c>
      <c r="F331" s="10"/>
      <c r="G331" s="143">
        <f>G332</f>
        <v>200</v>
      </c>
    </row>
    <row r="332" spans="1:7" ht="26" x14ac:dyDescent="0.3">
      <c r="A332" s="43">
        <v>322</v>
      </c>
      <c r="B332" s="91" t="s">
        <v>77</v>
      </c>
      <c r="C332" s="7">
        <v>901</v>
      </c>
      <c r="D332" s="54">
        <v>1102</v>
      </c>
      <c r="E332" s="12" t="s">
        <v>726</v>
      </c>
      <c r="F332" s="4">
        <v>240</v>
      </c>
      <c r="G332" s="144">
        <v>200</v>
      </c>
    </row>
    <row r="333" spans="1:7" ht="26" x14ac:dyDescent="0.3">
      <c r="A333" s="43">
        <v>323</v>
      </c>
      <c r="B333" s="28" t="s">
        <v>619</v>
      </c>
      <c r="C333" s="5">
        <v>901</v>
      </c>
      <c r="D333" s="1">
        <v>1102</v>
      </c>
      <c r="E333" s="10" t="s">
        <v>292</v>
      </c>
      <c r="F333" s="10"/>
      <c r="G333" s="143">
        <f>G334+G339+G342+G345+G347</f>
        <v>93062.8</v>
      </c>
    </row>
    <row r="334" spans="1:7" s="21" customFormat="1" ht="26" x14ac:dyDescent="0.3">
      <c r="A334" s="43">
        <v>324</v>
      </c>
      <c r="B334" s="5" t="s">
        <v>144</v>
      </c>
      <c r="C334" s="5">
        <v>901</v>
      </c>
      <c r="D334" s="1">
        <v>1102</v>
      </c>
      <c r="E334" s="10" t="s">
        <v>652</v>
      </c>
      <c r="F334" s="10"/>
      <c r="G334" s="143">
        <f>G337+G335+G336+G338</f>
        <v>91240.6</v>
      </c>
    </row>
    <row r="335" spans="1:7" s="21" customFormat="1" ht="15.5" x14ac:dyDescent="0.35">
      <c r="A335" s="43">
        <v>325</v>
      </c>
      <c r="B335" s="91" t="s">
        <v>45</v>
      </c>
      <c r="C335" s="7">
        <v>901</v>
      </c>
      <c r="D335" s="54">
        <v>1102</v>
      </c>
      <c r="E335" s="12" t="s">
        <v>652</v>
      </c>
      <c r="F335" s="4" t="s">
        <v>44</v>
      </c>
      <c r="G335" s="138">
        <v>18755.599999999999</v>
      </c>
    </row>
    <row r="336" spans="1:7" s="21" customFormat="1" ht="26" x14ac:dyDescent="0.35">
      <c r="A336" s="43">
        <v>326</v>
      </c>
      <c r="B336" s="91" t="s">
        <v>77</v>
      </c>
      <c r="C336" s="7">
        <v>901</v>
      </c>
      <c r="D336" s="54">
        <v>1102</v>
      </c>
      <c r="E336" s="12" t="s">
        <v>652</v>
      </c>
      <c r="F336" s="4">
        <v>240</v>
      </c>
      <c r="G336" s="138">
        <v>1764</v>
      </c>
    </row>
    <row r="337" spans="1:8" s="20" customFormat="1" ht="15" customHeight="1" x14ac:dyDescent="0.35">
      <c r="A337" s="43">
        <v>327</v>
      </c>
      <c r="B337" s="7" t="s">
        <v>86</v>
      </c>
      <c r="C337" s="7">
        <v>901</v>
      </c>
      <c r="D337" s="3">
        <v>1102</v>
      </c>
      <c r="E337" s="12" t="s">
        <v>652</v>
      </c>
      <c r="F337" s="4" t="s">
        <v>85</v>
      </c>
      <c r="G337" s="138">
        <v>70676</v>
      </c>
    </row>
    <row r="338" spans="1:8" s="20" customFormat="1" ht="19" customHeight="1" x14ac:dyDescent="0.35">
      <c r="A338" s="43">
        <v>328</v>
      </c>
      <c r="B338" s="91" t="s">
        <v>80</v>
      </c>
      <c r="C338" s="7">
        <v>901</v>
      </c>
      <c r="D338" s="54">
        <v>1102</v>
      </c>
      <c r="E338" s="12" t="s">
        <v>652</v>
      </c>
      <c r="F338" s="4" t="s">
        <v>79</v>
      </c>
      <c r="G338" s="138">
        <v>45</v>
      </c>
    </row>
    <row r="339" spans="1:8" ht="26" x14ac:dyDescent="0.3">
      <c r="A339" s="43">
        <v>329</v>
      </c>
      <c r="B339" s="5" t="s">
        <v>145</v>
      </c>
      <c r="C339" s="5">
        <v>901</v>
      </c>
      <c r="D339" s="1">
        <v>1102</v>
      </c>
      <c r="E339" s="2" t="s">
        <v>653</v>
      </c>
      <c r="F339" s="2"/>
      <c r="G339" s="143">
        <f>G341+G340</f>
        <v>1580</v>
      </c>
    </row>
    <row r="340" spans="1:8" ht="15.5" x14ac:dyDescent="0.35">
      <c r="A340" s="43">
        <v>330</v>
      </c>
      <c r="B340" s="91" t="s">
        <v>45</v>
      </c>
      <c r="C340" s="7">
        <v>901</v>
      </c>
      <c r="D340" s="54">
        <v>1102</v>
      </c>
      <c r="E340" s="4" t="s">
        <v>653</v>
      </c>
      <c r="F340" s="4" t="s">
        <v>44</v>
      </c>
      <c r="G340" s="138">
        <v>630</v>
      </c>
    </row>
    <row r="341" spans="1:8" s="23" customFormat="1" ht="26" x14ac:dyDescent="0.35">
      <c r="A341" s="43">
        <v>331</v>
      </c>
      <c r="B341" s="91" t="s">
        <v>77</v>
      </c>
      <c r="C341" s="7">
        <v>901</v>
      </c>
      <c r="D341" s="3">
        <v>1102</v>
      </c>
      <c r="E341" s="4" t="s">
        <v>653</v>
      </c>
      <c r="F341" s="4" t="s">
        <v>78</v>
      </c>
      <c r="G341" s="138">
        <v>950</v>
      </c>
    </row>
    <row r="342" spans="1:8" s="21" customFormat="1" ht="39" x14ac:dyDescent="0.3">
      <c r="A342" s="43">
        <v>332</v>
      </c>
      <c r="B342" s="5" t="s">
        <v>151</v>
      </c>
      <c r="C342" s="5">
        <v>901</v>
      </c>
      <c r="D342" s="1">
        <v>1102</v>
      </c>
      <c r="E342" s="2" t="s">
        <v>654</v>
      </c>
      <c r="F342" s="2"/>
      <c r="G342" s="143">
        <f>G344+G343</f>
        <v>44</v>
      </c>
    </row>
    <row r="343" spans="1:8" s="21" customFormat="1" ht="15.5" x14ac:dyDescent="0.35">
      <c r="A343" s="43">
        <v>333</v>
      </c>
      <c r="B343" s="91" t="s">
        <v>45</v>
      </c>
      <c r="C343" s="7">
        <v>901</v>
      </c>
      <c r="D343" s="54">
        <v>1102</v>
      </c>
      <c r="E343" s="4" t="s">
        <v>654</v>
      </c>
      <c r="F343" s="4" t="s">
        <v>44</v>
      </c>
      <c r="G343" s="138">
        <v>20</v>
      </c>
    </row>
    <row r="344" spans="1:8" s="23" customFormat="1" ht="26" x14ac:dyDescent="0.35">
      <c r="A344" s="43">
        <v>334</v>
      </c>
      <c r="B344" s="91" t="s">
        <v>77</v>
      </c>
      <c r="C344" s="7">
        <v>901</v>
      </c>
      <c r="D344" s="3">
        <v>1102</v>
      </c>
      <c r="E344" s="4" t="s">
        <v>654</v>
      </c>
      <c r="F344" s="4" t="s">
        <v>78</v>
      </c>
      <c r="G344" s="138">
        <v>24</v>
      </c>
    </row>
    <row r="345" spans="1:8" s="23" customFormat="1" ht="26" x14ac:dyDescent="0.3">
      <c r="A345" s="43">
        <v>335</v>
      </c>
      <c r="B345" s="85" t="s">
        <v>567</v>
      </c>
      <c r="C345" s="5">
        <v>901</v>
      </c>
      <c r="D345" s="53">
        <v>1102</v>
      </c>
      <c r="E345" s="10" t="s">
        <v>680</v>
      </c>
      <c r="F345" s="2"/>
      <c r="G345" s="143">
        <f>G346</f>
        <v>138.69999999999999</v>
      </c>
    </row>
    <row r="346" spans="1:8" s="23" customFormat="1" ht="14" x14ac:dyDescent="0.3">
      <c r="A346" s="43">
        <v>336</v>
      </c>
      <c r="B346" s="91" t="s">
        <v>86</v>
      </c>
      <c r="C346" s="7">
        <v>901</v>
      </c>
      <c r="D346" s="54">
        <v>1102</v>
      </c>
      <c r="E346" s="12" t="s">
        <v>680</v>
      </c>
      <c r="F346" s="4" t="s">
        <v>85</v>
      </c>
      <c r="G346" s="145">
        <v>138.69999999999999</v>
      </c>
    </row>
    <row r="347" spans="1:8" s="23" customFormat="1" ht="40.5" customHeight="1" x14ac:dyDescent="0.3">
      <c r="A347" s="43">
        <v>337</v>
      </c>
      <c r="B347" s="85" t="s">
        <v>627</v>
      </c>
      <c r="C347" s="5">
        <v>901</v>
      </c>
      <c r="D347" s="53">
        <v>1102</v>
      </c>
      <c r="E347" s="10" t="s">
        <v>681</v>
      </c>
      <c r="F347" s="4"/>
      <c r="G347" s="143">
        <f>G348</f>
        <v>59.5</v>
      </c>
    </row>
    <row r="348" spans="1:8" s="23" customFormat="1" ht="14" x14ac:dyDescent="0.3">
      <c r="A348" s="43">
        <v>338</v>
      </c>
      <c r="B348" s="91" t="s">
        <v>86</v>
      </c>
      <c r="C348" s="7">
        <v>901</v>
      </c>
      <c r="D348" s="54">
        <v>1102</v>
      </c>
      <c r="E348" s="12" t="s">
        <v>681</v>
      </c>
      <c r="F348" s="4" t="s">
        <v>85</v>
      </c>
      <c r="G348" s="144">
        <v>59.5</v>
      </c>
      <c r="H348" s="63"/>
    </row>
    <row r="349" spans="1:8" s="23" customFormat="1" ht="14" x14ac:dyDescent="0.3">
      <c r="A349" s="43">
        <v>339</v>
      </c>
      <c r="B349" s="85" t="s">
        <v>156</v>
      </c>
      <c r="C349" s="5">
        <v>901</v>
      </c>
      <c r="D349" s="53">
        <v>1102</v>
      </c>
      <c r="E349" s="2" t="s">
        <v>189</v>
      </c>
      <c r="F349" s="2"/>
      <c r="G349" s="143">
        <f>G350+G352</f>
        <v>332.2</v>
      </c>
    </row>
    <row r="350" spans="1:8" s="23" customFormat="1" ht="29.5" customHeight="1" x14ac:dyDescent="0.3">
      <c r="A350" s="43">
        <v>340</v>
      </c>
      <c r="B350" s="85" t="s">
        <v>554</v>
      </c>
      <c r="C350" s="5">
        <v>901</v>
      </c>
      <c r="D350" s="53">
        <v>1102</v>
      </c>
      <c r="E350" s="2" t="s">
        <v>553</v>
      </c>
      <c r="F350" s="4"/>
      <c r="G350" s="143">
        <f>G351</f>
        <v>100</v>
      </c>
    </row>
    <row r="351" spans="1:8" s="23" customFormat="1" ht="14" x14ac:dyDescent="0.3">
      <c r="A351" s="43">
        <v>341</v>
      </c>
      <c r="B351" s="91" t="s">
        <v>52</v>
      </c>
      <c r="C351" s="7">
        <v>901</v>
      </c>
      <c r="D351" s="54">
        <v>1102</v>
      </c>
      <c r="E351" s="4" t="s">
        <v>553</v>
      </c>
      <c r="F351" s="4" t="s">
        <v>51</v>
      </c>
      <c r="G351" s="144">
        <v>100</v>
      </c>
    </row>
    <row r="352" spans="1:8" s="23" customFormat="1" ht="26" x14ac:dyDescent="0.3">
      <c r="A352" s="43">
        <v>342</v>
      </c>
      <c r="B352" s="85" t="s">
        <v>392</v>
      </c>
      <c r="C352" s="5">
        <v>901</v>
      </c>
      <c r="D352" s="87">
        <v>1102</v>
      </c>
      <c r="E352" s="10" t="s">
        <v>391</v>
      </c>
      <c r="F352" s="4"/>
      <c r="G352" s="143">
        <f>G353</f>
        <v>232.2</v>
      </c>
    </row>
    <row r="353" spans="1:7" s="23" customFormat="1" ht="14" x14ac:dyDescent="0.3">
      <c r="A353" s="43">
        <v>343</v>
      </c>
      <c r="B353" s="91" t="s">
        <v>52</v>
      </c>
      <c r="C353" s="7">
        <v>901</v>
      </c>
      <c r="D353" s="88">
        <v>1102</v>
      </c>
      <c r="E353" s="12" t="s">
        <v>391</v>
      </c>
      <c r="F353" s="4" t="s">
        <v>51</v>
      </c>
      <c r="G353" s="144">
        <v>232.2</v>
      </c>
    </row>
    <row r="354" spans="1:7" ht="15" x14ac:dyDescent="0.3">
      <c r="A354" s="43">
        <v>344</v>
      </c>
      <c r="B354" s="24" t="s">
        <v>71</v>
      </c>
      <c r="C354" s="5">
        <v>901</v>
      </c>
      <c r="D354" s="1">
        <v>1200</v>
      </c>
      <c r="E354" s="12"/>
      <c r="F354" s="30"/>
      <c r="G354" s="143">
        <f>G355</f>
        <v>665</v>
      </c>
    </row>
    <row r="355" spans="1:7" s="21" customFormat="1" ht="12.75" customHeight="1" x14ac:dyDescent="0.3">
      <c r="A355" s="43">
        <v>345</v>
      </c>
      <c r="B355" s="85" t="s">
        <v>102</v>
      </c>
      <c r="C355" s="5">
        <v>901</v>
      </c>
      <c r="D355" s="1">
        <v>1202</v>
      </c>
      <c r="E355" s="10"/>
      <c r="F355" s="40"/>
      <c r="G355" s="143">
        <f>G356</f>
        <v>665</v>
      </c>
    </row>
    <row r="356" spans="1:7" s="21" customFormat="1" ht="14.25" customHeight="1" x14ac:dyDescent="0.3">
      <c r="A356" s="43">
        <v>346</v>
      </c>
      <c r="B356" s="5" t="s">
        <v>156</v>
      </c>
      <c r="C356" s="5">
        <v>901</v>
      </c>
      <c r="D356" s="1">
        <v>1202</v>
      </c>
      <c r="E356" s="2" t="s">
        <v>189</v>
      </c>
      <c r="F356" s="2"/>
      <c r="G356" s="143">
        <f>G357</f>
        <v>665</v>
      </c>
    </row>
    <row r="357" spans="1:7" s="21" customFormat="1" ht="25.5" customHeight="1" x14ac:dyDescent="0.3">
      <c r="A357" s="43">
        <v>347</v>
      </c>
      <c r="B357" s="92" t="s">
        <v>70</v>
      </c>
      <c r="C357" s="5">
        <v>901</v>
      </c>
      <c r="D357" s="1">
        <v>1202</v>
      </c>
      <c r="E357" s="10" t="s">
        <v>313</v>
      </c>
      <c r="F357" s="40"/>
      <c r="G357" s="143">
        <f>G358</f>
        <v>665</v>
      </c>
    </row>
    <row r="358" spans="1:7" ht="39" x14ac:dyDescent="0.3">
      <c r="A358" s="43">
        <v>348</v>
      </c>
      <c r="B358" s="7" t="s">
        <v>518</v>
      </c>
      <c r="C358" s="7">
        <v>901</v>
      </c>
      <c r="D358" s="3">
        <v>1202</v>
      </c>
      <c r="E358" s="12" t="s">
        <v>313</v>
      </c>
      <c r="F358" s="4" t="s">
        <v>56</v>
      </c>
      <c r="G358" s="144">
        <v>665</v>
      </c>
    </row>
    <row r="359" spans="1:7" ht="15" x14ac:dyDescent="0.3">
      <c r="A359" s="43">
        <v>349</v>
      </c>
      <c r="B359" s="50" t="s">
        <v>520</v>
      </c>
      <c r="C359" s="5">
        <v>901</v>
      </c>
      <c r="D359" s="1">
        <v>1300</v>
      </c>
      <c r="E359" s="10"/>
      <c r="F359" s="10"/>
      <c r="G359" s="143">
        <f>G360</f>
        <v>15.3</v>
      </c>
    </row>
    <row r="360" spans="1:7" ht="14" x14ac:dyDescent="0.3">
      <c r="A360" s="43">
        <v>350</v>
      </c>
      <c r="B360" s="8" t="s">
        <v>521</v>
      </c>
      <c r="C360" s="5">
        <v>901</v>
      </c>
      <c r="D360" s="1">
        <v>1301</v>
      </c>
      <c r="E360" s="2"/>
      <c r="F360" s="2"/>
      <c r="G360" s="143">
        <f>G361</f>
        <v>15.3</v>
      </c>
    </row>
    <row r="361" spans="1:7" ht="26" x14ac:dyDescent="0.3">
      <c r="A361" s="43">
        <v>351</v>
      </c>
      <c r="B361" s="28" t="s">
        <v>626</v>
      </c>
      <c r="C361" s="5">
        <v>901</v>
      </c>
      <c r="D361" s="1">
        <v>1301</v>
      </c>
      <c r="E361" s="2" t="s">
        <v>252</v>
      </c>
      <c r="F361" s="2"/>
      <c r="G361" s="143">
        <f>G362</f>
        <v>15.3</v>
      </c>
    </row>
    <row r="362" spans="1:7" ht="26" x14ac:dyDescent="0.3">
      <c r="A362" s="43">
        <v>352</v>
      </c>
      <c r="B362" s="5" t="s">
        <v>110</v>
      </c>
      <c r="C362" s="5">
        <v>901</v>
      </c>
      <c r="D362" s="1">
        <v>1301</v>
      </c>
      <c r="E362" s="2" t="s">
        <v>314</v>
      </c>
      <c r="F362" s="2"/>
      <c r="G362" s="143">
        <f>G363</f>
        <v>15.3</v>
      </c>
    </row>
    <row r="363" spans="1:7" ht="12.75" customHeight="1" x14ac:dyDescent="0.3">
      <c r="A363" s="43">
        <v>353</v>
      </c>
      <c r="B363" s="7" t="s">
        <v>83</v>
      </c>
      <c r="C363" s="7">
        <v>901</v>
      </c>
      <c r="D363" s="3">
        <v>1301</v>
      </c>
      <c r="E363" s="4" t="s">
        <v>314</v>
      </c>
      <c r="F363" s="4" t="s">
        <v>82</v>
      </c>
      <c r="G363" s="144">
        <v>15.3</v>
      </c>
    </row>
    <row r="364" spans="1:7" ht="45" x14ac:dyDescent="0.25">
      <c r="A364" s="43">
        <v>354</v>
      </c>
      <c r="B364" s="125" t="s">
        <v>597</v>
      </c>
      <c r="C364" s="28">
        <v>902</v>
      </c>
      <c r="D364" s="1"/>
      <c r="E364" s="2"/>
      <c r="F364" s="2"/>
      <c r="G364" s="142">
        <f>G365+G392+G371</f>
        <v>22621.9</v>
      </c>
    </row>
    <row r="365" spans="1:7" ht="15" x14ac:dyDescent="0.25">
      <c r="A365" s="43">
        <v>355</v>
      </c>
      <c r="B365" s="24" t="s">
        <v>4</v>
      </c>
      <c r="C365" s="28">
        <v>902</v>
      </c>
      <c r="D365" s="1">
        <v>100</v>
      </c>
      <c r="E365" s="2"/>
      <c r="F365" s="2"/>
      <c r="G365" s="142">
        <f>G366</f>
        <v>12897.9</v>
      </c>
    </row>
    <row r="366" spans="1:7" ht="14" x14ac:dyDescent="0.25">
      <c r="A366" s="43">
        <v>356</v>
      </c>
      <c r="B366" s="5" t="s">
        <v>25</v>
      </c>
      <c r="C366" s="5">
        <v>902</v>
      </c>
      <c r="D366" s="1">
        <v>113</v>
      </c>
      <c r="E366" s="2"/>
      <c r="F366" s="2"/>
      <c r="G366" s="142">
        <f>G367</f>
        <v>12897.9</v>
      </c>
    </row>
    <row r="367" spans="1:7" ht="39.75" customHeight="1" x14ac:dyDescent="0.3">
      <c r="A367" s="43">
        <v>357</v>
      </c>
      <c r="B367" s="28" t="s">
        <v>621</v>
      </c>
      <c r="C367" s="28">
        <v>902</v>
      </c>
      <c r="D367" s="9">
        <v>113</v>
      </c>
      <c r="E367" s="10" t="s">
        <v>258</v>
      </c>
      <c r="F367" s="10"/>
      <c r="G367" s="143">
        <f>G368</f>
        <v>12897.9</v>
      </c>
    </row>
    <row r="368" spans="1:7" ht="28.5" customHeight="1" x14ac:dyDescent="0.3">
      <c r="A368" s="43">
        <v>358</v>
      </c>
      <c r="B368" s="5" t="s">
        <v>109</v>
      </c>
      <c r="C368" s="28">
        <v>902</v>
      </c>
      <c r="D368" s="1">
        <v>113</v>
      </c>
      <c r="E368" s="2" t="s">
        <v>320</v>
      </c>
      <c r="F368" s="2"/>
      <c r="G368" s="143">
        <f>G369+G370</f>
        <v>12897.9</v>
      </c>
    </row>
    <row r="369" spans="1:7" ht="14" x14ac:dyDescent="0.3">
      <c r="A369" s="43">
        <v>359</v>
      </c>
      <c r="B369" s="7" t="s">
        <v>81</v>
      </c>
      <c r="C369" s="42">
        <v>902</v>
      </c>
      <c r="D369" s="3">
        <v>113</v>
      </c>
      <c r="E369" s="60" t="s">
        <v>320</v>
      </c>
      <c r="F369" s="4" t="s">
        <v>50</v>
      </c>
      <c r="G369" s="144">
        <v>12531.9</v>
      </c>
    </row>
    <row r="370" spans="1:7" ht="28.5" customHeight="1" x14ac:dyDescent="0.3">
      <c r="A370" s="43">
        <v>360</v>
      </c>
      <c r="B370" s="7" t="s">
        <v>77</v>
      </c>
      <c r="C370" s="42">
        <v>902</v>
      </c>
      <c r="D370" s="3">
        <v>113</v>
      </c>
      <c r="E370" s="60" t="s">
        <v>320</v>
      </c>
      <c r="F370" s="4">
        <v>240</v>
      </c>
      <c r="G370" s="144">
        <v>366</v>
      </c>
    </row>
    <row r="371" spans="1:7" ht="15" x14ac:dyDescent="0.3">
      <c r="A371" s="43">
        <v>361</v>
      </c>
      <c r="B371" s="90" t="s">
        <v>11</v>
      </c>
      <c r="C371" s="28">
        <v>902</v>
      </c>
      <c r="D371" s="53">
        <v>400</v>
      </c>
      <c r="E371" s="4"/>
      <c r="F371" s="4"/>
      <c r="G371" s="143">
        <f>G376+G380+G372</f>
        <v>4924</v>
      </c>
    </row>
    <row r="372" spans="1:7" ht="14" x14ac:dyDescent="0.3">
      <c r="A372" s="43">
        <v>362</v>
      </c>
      <c r="B372" s="85" t="s">
        <v>185</v>
      </c>
      <c r="C372" s="28">
        <v>902</v>
      </c>
      <c r="D372" s="53">
        <v>405</v>
      </c>
      <c r="E372" s="2"/>
      <c r="F372" s="2"/>
      <c r="G372" s="143">
        <f>G373</f>
        <v>1</v>
      </c>
    </row>
    <row r="373" spans="1:7" ht="39" x14ac:dyDescent="0.3">
      <c r="A373" s="43">
        <v>363</v>
      </c>
      <c r="B373" s="92" t="s">
        <v>621</v>
      </c>
      <c r="C373" s="28">
        <v>902</v>
      </c>
      <c r="D373" s="53">
        <v>405</v>
      </c>
      <c r="E373" s="10" t="s">
        <v>258</v>
      </c>
      <c r="F373" s="10"/>
      <c r="G373" s="143">
        <f>G374</f>
        <v>1</v>
      </c>
    </row>
    <row r="374" spans="1:7" ht="39" x14ac:dyDescent="0.3">
      <c r="A374" s="43">
        <v>364</v>
      </c>
      <c r="B374" s="92" t="s">
        <v>632</v>
      </c>
      <c r="C374" s="28">
        <v>902</v>
      </c>
      <c r="D374" s="53">
        <v>405</v>
      </c>
      <c r="E374" s="2" t="s">
        <v>631</v>
      </c>
      <c r="F374" s="2"/>
      <c r="G374" s="143">
        <f>G375</f>
        <v>1</v>
      </c>
    </row>
    <row r="375" spans="1:7" ht="26" x14ac:dyDescent="0.3">
      <c r="A375" s="43">
        <v>365</v>
      </c>
      <c r="B375" s="91" t="s">
        <v>77</v>
      </c>
      <c r="C375" s="42">
        <v>902</v>
      </c>
      <c r="D375" s="54">
        <v>405</v>
      </c>
      <c r="E375" s="4" t="s">
        <v>631</v>
      </c>
      <c r="F375" s="4">
        <v>240</v>
      </c>
      <c r="G375" s="144">
        <v>1</v>
      </c>
    </row>
    <row r="376" spans="1:7" ht="14" x14ac:dyDescent="0.3">
      <c r="A376" s="43">
        <v>366</v>
      </c>
      <c r="B376" s="85" t="s">
        <v>57</v>
      </c>
      <c r="C376" s="28">
        <v>902</v>
      </c>
      <c r="D376" s="53">
        <v>409</v>
      </c>
      <c r="E376" s="2"/>
      <c r="F376" s="2"/>
      <c r="G376" s="143">
        <f>G377</f>
        <v>100</v>
      </c>
    </row>
    <row r="377" spans="1:7" ht="38.25" customHeight="1" x14ac:dyDescent="0.3">
      <c r="A377" s="43">
        <v>367</v>
      </c>
      <c r="B377" s="92" t="s">
        <v>621</v>
      </c>
      <c r="C377" s="28">
        <v>902</v>
      </c>
      <c r="D377" s="53">
        <v>409</v>
      </c>
      <c r="E377" s="10" t="s">
        <v>258</v>
      </c>
      <c r="F377" s="10"/>
      <c r="G377" s="143">
        <f>G378</f>
        <v>100</v>
      </c>
    </row>
    <row r="378" spans="1:7" ht="52" x14ac:dyDescent="0.3">
      <c r="A378" s="43">
        <v>368</v>
      </c>
      <c r="B378" s="92" t="s">
        <v>716</v>
      </c>
      <c r="C378" s="28">
        <v>902</v>
      </c>
      <c r="D378" s="53">
        <v>409</v>
      </c>
      <c r="E378" s="82" t="s">
        <v>715</v>
      </c>
      <c r="F378" s="10"/>
      <c r="G378" s="143">
        <f>G379</f>
        <v>100</v>
      </c>
    </row>
    <row r="379" spans="1:7" ht="28.5" customHeight="1" x14ac:dyDescent="0.3">
      <c r="A379" s="43">
        <v>369</v>
      </c>
      <c r="B379" s="93" t="s">
        <v>77</v>
      </c>
      <c r="C379" s="42">
        <v>902</v>
      </c>
      <c r="D379" s="54">
        <v>409</v>
      </c>
      <c r="E379" s="123" t="s">
        <v>715</v>
      </c>
      <c r="F379" s="12" t="s">
        <v>78</v>
      </c>
      <c r="G379" s="144">
        <v>100</v>
      </c>
    </row>
    <row r="380" spans="1:7" ht="14" x14ac:dyDescent="0.3">
      <c r="A380" s="43">
        <v>370</v>
      </c>
      <c r="B380" s="5" t="s">
        <v>67</v>
      </c>
      <c r="C380" s="5">
        <v>902</v>
      </c>
      <c r="D380" s="1">
        <v>412</v>
      </c>
      <c r="E380" s="2"/>
      <c r="F380" s="4"/>
      <c r="G380" s="143">
        <f>G381</f>
        <v>4823</v>
      </c>
    </row>
    <row r="381" spans="1:7" ht="39.75" customHeight="1" x14ac:dyDescent="0.3">
      <c r="A381" s="43">
        <v>371</v>
      </c>
      <c r="B381" s="28" t="s">
        <v>621</v>
      </c>
      <c r="C381" s="28">
        <v>902</v>
      </c>
      <c r="D381" s="9">
        <v>412</v>
      </c>
      <c r="E381" s="10" t="s">
        <v>258</v>
      </c>
      <c r="F381" s="10"/>
      <c r="G381" s="143">
        <f>G382+G384+G386+G388+G390</f>
        <v>4823</v>
      </c>
    </row>
    <row r="382" spans="1:7" ht="28" customHeight="1" x14ac:dyDescent="0.3">
      <c r="A382" s="43">
        <v>372</v>
      </c>
      <c r="B382" s="85" t="s">
        <v>181</v>
      </c>
      <c r="C382" s="28">
        <v>902</v>
      </c>
      <c r="D382" s="9">
        <v>412</v>
      </c>
      <c r="E382" s="10" t="s">
        <v>272</v>
      </c>
      <c r="F382" s="10"/>
      <c r="G382" s="143">
        <f>G383</f>
        <v>4010</v>
      </c>
    </row>
    <row r="383" spans="1:7" s="20" customFormat="1" ht="26" x14ac:dyDescent="0.3">
      <c r="A383" s="43">
        <v>373</v>
      </c>
      <c r="B383" s="7" t="s">
        <v>77</v>
      </c>
      <c r="C383" s="42">
        <v>902</v>
      </c>
      <c r="D383" s="11">
        <v>412</v>
      </c>
      <c r="E383" s="12" t="s">
        <v>272</v>
      </c>
      <c r="F383" s="12" t="s">
        <v>78</v>
      </c>
      <c r="G383" s="144">
        <v>4010</v>
      </c>
    </row>
    <row r="384" spans="1:7" ht="52" x14ac:dyDescent="0.3">
      <c r="A384" s="43">
        <v>374</v>
      </c>
      <c r="B384" s="5" t="s">
        <v>118</v>
      </c>
      <c r="C384" s="28">
        <v>902</v>
      </c>
      <c r="D384" s="9">
        <v>412</v>
      </c>
      <c r="E384" s="10" t="s">
        <v>273</v>
      </c>
      <c r="F384" s="10"/>
      <c r="G384" s="143">
        <f>G385</f>
        <v>213</v>
      </c>
    </row>
    <row r="385" spans="1:9" s="20" customFormat="1" ht="26" x14ac:dyDescent="0.3">
      <c r="A385" s="43">
        <v>375</v>
      </c>
      <c r="B385" s="7" t="s">
        <v>77</v>
      </c>
      <c r="C385" s="42">
        <v>902</v>
      </c>
      <c r="D385" s="11">
        <v>412</v>
      </c>
      <c r="E385" s="12" t="s">
        <v>273</v>
      </c>
      <c r="F385" s="12" t="s">
        <v>78</v>
      </c>
      <c r="G385" s="144">
        <v>213</v>
      </c>
    </row>
    <row r="386" spans="1:9" s="21" customFormat="1" ht="39" x14ac:dyDescent="0.3">
      <c r="A386" s="43">
        <v>376</v>
      </c>
      <c r="B386" s="5" t="s">
        <v>334</v>
      </c>
      <c r="C386" s="28">
        <v>902</v>
      </c>
      <c r="D386" s="9">
        <v>412</v>
      </c>
      <c r="E386" s="82" t="s">
        <v>622</v>
      </c>
      <c r="F386" s="10"/>
      <c r="G386" s="143">
        <f>G387</f>
        <v>170</v>
      </c>
    </row>
    <row r="387" spans="1:9" s="20" customFormat="1" ht="26" x14ac:dyDescent="0.3">
      <c r="A387" s="43">
        <v>377</v>
      </c>
      <c r="B387" s="7" t="s">
        <v>77</v>
      </c>
      <c r="C387" s="42">
        <v>902</v>
      </c>
      <c r="D387" s="11">
        <v>412</v>
      </c>
      <c r="E387" s="12" t="s">
        <v>622</v>
      </c>
      <c r="F387" s="12" t="s">
        <v>78</v>
      </c>
      <c r="G387" s="144">
        <v>170</v>
      </c>
    </row>
    <row r="388" spans="1:9" s="20" customFormat="1" ht="26" x14ac:dyDescent="0.3">
      <c r="A388" s="43">
        <v>378</v>
      </c>
      <c r="B388" s="85" t="s">
        <v>117</v>
      </c>
      <c r="C388" s="28">
        <v>902</v>
      </c>
      <c r="D388" s="87">
        <v>412</v>
      </c>
      <c r="E388" s="82" t="s">
        <v>333</v>
      </c>
      <c r="F388" s="10"/>
      <c r="G388" s="143">
        <f>G389</f>
        <v>130</v>
      </c>
    </row>
    <row r="389" spans="1:9" s="20" customFormat="1" ht="26" x14ac:dyDescent="0.3">
      <c r="A389" s="43">
        <v>379</v>
      </c>
      <c r="B389" s="91" t="s">
        <v>77</v>
      </c>
      <c r="C389" s="42">
        <v>902</v>
      </c>
      <c r="D389" s="88">
        <v>412</v>
      </c>
      <c r="E389" s="12" t="s">
        <v>333</v>
      </c>
      <c r="F389" s="4">
        <v>240</v>
      </c>
      <c r="G389" s="144">
        <v>130</v>
      </c>
    </row>
    <row r="390" spans="1:9" s="20" customFormat="1" ht="14" x14ac:dyDescent="0.3">
      <c r="A390" s="43">
        <v>380</v>
      </c>
      <c r="B390" s="85" t="s">
        <v>442</v>
      </c>
      <c r="C390" s="28">
        <v>902</v>
      </c>
      <c r="D390" s="87">
        <v>412</v>
      </c>
      <c r="E390" s="82" t="s">
        <v>623</v>
      </c>
      <c r="F390" s="2"/>
      <c r="G390" s="143">
        <f>G391</f>
        <v>300</v>
      </c>
    </row>
    <row r="391" spans="1:9" s="20" customFormat="1" ht="26" x14ac:dyDescent="0.3">
      <c r="A391" s="43">
        <v>381</v>
      </c>
      <c r="B391" s="91" t="s">
        <v>77</v>
      </c>
      <c r="C391" s="42">
        <v>902</v>
      </c>
      <c r="D391" s="88">
        <v>412</v>
      </c>
      <c r="E391" s="12" t="s">
        <v>623</v>
      </c>
      <c r="F391" s="4">
        <v>240</v>
      </c>
      <c r="G391" s="144">
        <v>300</v>
      </c>
    </row>
    <row r="392" spans="1:9" s="20" customFormat="1" ht="15" x14ac:dyDescent="0.3">
      <c r="A392" s="43">
        <v>382</v>
      </c>
      <c r="B392" s="24" t="s">
        <v>13</v>
      </c>
      <c r="C392" s="31" t="s">
        <v>475</v>
      </c>
      <c r="D392" s="31" t="s">
        <v>474</v>
      </c>
      <c r="E392" s="12"/>
      <c r="F392" s="12"/>
      <c r="G392" s="143">
        <f>G393</f>
        <v>4800</v>
      </c>
    </row>
    <row r="393" spans="1:9" s="20" customFormat="1" ht="14" x14ac:dyDescent="0.3">
      <c r="A393" s="43">
        <v>383</v>
      </c>
      <c r="B393" s="85" t="s">
        <v>14</v>
      </c>
      <c r="C393" s="31" t="s">
        <v>475</v>
      </c>
      <c r="D393" s="31" t="s">
        <v>542</v>
      </c>
      <c r="E393" s="12"/>
      <c r="F393" s="12"/>
      <c r="G393" s="143">
        <f>G398+G394</f>
        <v>4800</v>
      </c>
    </row>
    <row r="394" spans="1:9" s="20" customFormat="1" ht="39" x14ac:dyDescent="0.3">
      <c r="A394" s="43">
        <v>384</v>
      </c>
      <c r="B394" s="85" t="s">
        <v>569</v>
      </c>
      <c r="C394" s="31" t="s">
        <v>475</v>
      </c>
      <c r="D394" s="53">
        <v>501</v>
      </c>
      <c r="E394" s="2" t="s">
        <v>201</v>
      </c>
      <c r="F394" s="2"/>
      <c r="G394" s="143">
        <f>G395</f>
        <v>3500</v>
      </c>
    </row>
    <row r="395" spans="1:9" s="20" customFormat="1" ht="39" x14ac:dyDescent="0.3">
      <c r="A395" s="43">
        <v>385</v>
      </c>
      <c r="B395" s="85" t="s">
        <v>318</v>
      </c>
      <c r="C395" s="31" t="s">
        <v>475</v>
      </c>
      <c r="D395" s="53">
        <v>501</v>
      </c>
      <c r="E395" s="2" t="s">
        <v>200</v>
      </c>
      <c r="F395" s="2"/>
      <c r="G395" s="143">
        <f>G396</f>
        <v>3500</v>
      </c>
    </row>
    <row r="396" spans="1:9" s="20" customFormat="1" ht="26" x14ac:dyDescent="0.3">
      <c r="A396" s="43">
        <v>386</v>
      </c>
      <c r="B396" s="92" t="s">
        <v>708</v>
      </c>
      <c r="C396" s="31" t="s">
        <v>475</v>
      </c>
      <c r="D396" s="53">
        <v>501</v>
      </c>
      <c r="E396" s="2" t="s">
        <v>699</v>
      </c>
      <c r="F396" s="2"/>
      <c r="G396" s="143">
        <f>G397</f>
        <v>3500</v>
      </c>
      <c r="I396" s="63"/>
    </row>
    <row r="397" spans="1:9" s="20" customFormat="1" ht="14" x14ac:dyDescent="0.3">
      <c r="A397" s="43">
        <v>387</v>
      </c>
      <c r="B397" s="91" t="s">
        <v>444</v>
      </c>
      <c r="C397" s="51" t="s">
        <v>475</v>
      </c>
      <c r="D397" s="54">
        <v>501</v>
      </c>
      <c r="E397" s="4" t="s">
        <v>699</v>
      </c>
      <c r="F397" s="4" t="s">
        <v>58</v>
      </c>
      <c r="G397" s="144">
        <v>3500</v>
      </c>
    </row>
    <row r="398" spans="1:9" s="20" customFormat="1" ht="14" x14ac:dyDescent="0.3">
      <c r="A398" s="43">
        <v>388</v>
      </c>
      <c r="B398" s="5" t="s">
        <v>156</v>
      </c>
      <c r="C398" s="31" t="s">
        <v>475</v>
      </c>
      <c r="D398" s="31" t="s">
        <v>542</v>
      </c>
      <c r="E398" s="10" t="s">
        <v>189</v>
      </c>
      <c r="F398" s="12"/>
      <c r="G398" s="143">
        <f>G399</f>
        <v>1300</v>
      </c>
    </row>
    <row r="399" spans="1:9" s="20" customFormat="1" ht="26" x14ac:dyDescent="0.3">
      <c r="A399" s="43">
        <v>389</v>
      </c>
      <c r="B399" s="85" t="s">
        <v>537</v>
      </c>
      <c r="C399" s="31" t="s">
        <v>475</v>
      </c>
      <c r="D399" s="53">
        <v>501</v>
      </c>
      <c r="E399" s="2" t="s">
        <v>536</v>
      </c>
      <c r="F399" s="4"/>
      <c r="G399" s="143">
        <f>G400</f>
        <v>1300</v>
      </c>
    </row>
    <row r="400" spans="1:9" s="20" customFormat="1" ht="26" x14ac:dyDescent="0.3">
      <c r="A400" s="43">
        <v>390</v>
      </c>
      <c r="B400" s="91" t="s">
        <v>77</v>
      </c>
      <c r="C400" s="51" t="s">
        <v>475</v>
      </c>
      <c r="D400" s="54">
        <v>501</v>
      </c>
      <c r="E400" s="4" t="s">
        <v>536</v>
      </c>
      <c r="F400" s="4" t="s">
        <v>78</v>
      </c>
      <c r="G400" s="144">
        <v>1300</v>
      </c>
    </row>
    <row r="401" spans="1:7" ht="30" x14ac:dyDescent="0.25">
      <c r="A401" s="43">
        <v>391</v>
      </c>
      <c r="B401" s="24" t="s">
        <v>60</v>
      </c>
      <c r="C401" s="28">
        <v>906</v>
      </c>
      <c r="D401" s="3"/>
      <c r="E401" s="4"/>
      <c r="F401" s="4"/>
      <c r="G401" s="142">
        <f>G406+G560+G551+G402</f>
        <v>1302507.7</v>
      </c>
    </row>
    <row r="402" spans="1:7" ht="15" x14ac:dyDescent="0.25">
      <c r="A402" s="43">
        <v>392</v>
      </c>
      <c r="B402" s="90" t="s">
        <v>18</v>
      </c>
      <c r="C402" s="28">
        <v>906</v>
      </c>
      <c r="D402" s="53">
        <v>600</v>
      </c>
      <c r="E402" s="4"/>
      <c r="F402" s="4"/>
      <c r="G402" s="142">
        <f>G403</f>
        <v>30</v>
      </c>
    </row>
    <row r="403" spans="1:7" ht="14" x14ac:dyDescent="0.25">
      <c r="A403" s="43">
        <v>393</v>
      </c>
      <c r="B403" s="85" t="s">
        <v>443</v>
      </c>
      <c r="C403" s="28">
        <v>906</v>
      </c>
      <c r="D403" s="53">
        <v>605</v>
      </c>
      <c r="E403" s="4"/>
      <c r="F403" s="4"/>
      <c r="G403" s="142">
        <f>G404</f>
        <v>30</v>
      </c>
    </row>
    <row r="404" spans="1:7" ht="14" x14ac:dyDescent="0.25">
      <c r="A404" s="43">
        <v>394</v>
      </c>
      <c r="B404" s="85" t="s">
        <v>353</v>
      </c>
      <c r="C404" s="28">
        <v>906</v>
      </c>
      <c r="D404" s="53">
        <v>605</v>
      </c>
      <c r="E404" s="31" t="s">
        <v>385</v>
      </c>
      <c r="F404" s="2"/>
      <c r="G404" s="142">
        <f>G405</f>
        <v>30</v>
      </c>
    </row>
    <row r="405" spans="1:7" ht="26" x14ac:dyDescent="0.25">
      <c r="A405" s="43">
        <v>395</v>
      </c>
      <c r="B405" s="91" t="s">
        <v>77</v>
      </c>
      <c r="C405" s="42">
        <v>906</v>
      </c>
      <c r="D405" s="54">
        <v>605</v>
      </c>
      <c r="E405" s="51" t="s">
        <v>385</v>
      </c>
      <c r="F405" s="51">
        <v>240</v>
      </c>
      <c r="G405" s="146">
        <v>30</v>
      </c>
    </row>
    <row r="406" spans="1:7" ht="14.15" customHeight="1" x14ac:dyDescent="0.3">
      <c r="A406" s="43">
        <v>396</v>
      </c>
      <c r="B406" s="24" t="s">
        <v>19</v>
      </c>
      <c r="C406" s="28">
        <v>906</v>
      </c>
      <c r="D406" s="1">
        <v>700</v>
      </c>
      <c r="E406" s="2"/>
      <c r="F406" s="2"/>
      <c r="G406" s="143">
        <f>G407+G439+G490+G508+G476</f>
        <v>1271470</v>
      </c>
    </row>
    <row r="407" spans="1:7" ht="12.75" customHeight="1" x14ac:dyDescent="0.3">
      <c r="A407" s="43">
        <v>397</v>
      </c>
      <c r="B407" s="5" t="s">
        <v>20</v>
      </c>
      <c r="C407" s="28">
        <v>906</v>
      </c>
      <c r="D407" s="1">
        <v>701</v>
      </c>
      <c r="E407" s="2"/>
      <c r="F407" s="2"/>
      <c r="G407" s="143">
        <f>G436+G408</f>
        <v>424947.49999999994</v>
      </c>
    </row>
    <row r="408" spans="1:7" ht="39" x14ac:dyDescent="0.3">
      <c r="A408" s="43">
        <v>398</v>
      </c>
      <c r="B408" s="28" t="s">
        <v>633</v>
      </c>
      <c r="C408" s="28">
        <v>906</v>
      </c>
      <c r="D408" s="1">
        <v>701</v>
      </c>
      <c r="E408" s="2" t="s">
        <v>279</v>
      </c>
      <c r="F408" s="2"/>
      <c r="G408" s="143">
        <f>G409+G420+G431</f>
        <v>404322.49999999994</v>
      </c>
    </row>
    <row r="409" spans="1:7" ht="26" x14ac:dyDescent="0.3">
      <c r="A409" s="43">
        <v>399</v>
      </c>
      <c r="B409" s="28" t="s">
        <v>119</v>
      </c>
      <c r="C409" s="28">
        <v>906</v>
      </c>
      <c r="D409" s="1">
        <v>701</v>
      </c>
      <c r="E409" s="2" t="s">
        <v>280</v>
      </c>
      <c r="F409" s="2"/>
      <c r="G409" s="143">
        <f>G410+G416+G418+G412+G414</f>
        <v>260792.19999999998</v>
      </c>
    </row>
    <row r="410" spans="1:7" ht="39" x14ac:dyDescent="0.3">
      <c r="A410" s="43">
        <v>400</v>
      </c>
      <c r="B410" s="5" t="s">
        <v>120</v>
      </c>
      <c r="C410" s="28">
        <v>906</v>
      </c>
      <c r="D410" s="1">
        <v>701</v>
      </c>
      <c r="E410" s="2" t="s">
        <v>281</v>
      </c>
      <c r="F410" s="2"/>
      <c r="G410" s="143">
        <f>G411</f>
        <v>110771.3</v>
      </c>
    </row>
    <row r="411" spans="1:7" ht="14" x14ac:dyDescent="0.3">
      <c r="A411" s="43">
        <v>401</v>
      </c>
      <c r="B411" s="7" t="s">
        <v>91</v>
      </c>
      <c r="C411" s="42">
        <v>906</v>
      </c>
      <c r="D411" s="3">
        <v>701</v>
      </c>
      <c r="E411" s="4" t="s">
        <v>281</v>
      </c>
      <c r="F411" s="4" t="s">
        <v>90</v>
      </c>
      <c r="G411" s="144">
        <v>110771.3</v>
      </c>
    </row>
    <row r="412" spans="1:7" ht="15.75" customHeight="1" x14ac:dyDescent="0.3">
      <c r="A412" s="43">
        <v>402</v>
      </c>
      <c r="B412" s="5" t="s">
        <v>121</v>
      </c>
      <c r="C412" s="28">
        <v>906</v>
      </c>
      <c r="D412" s="1">
        <v>701</v>
      </c>
      <c r="E412" s="2" t="s">
        <v>282</v>
      </c>
      <c r="F412" s="2"/>
      <c r="G412" s="143">
        <f>G413</f>
        <v>4356</v>
      </c>
    </row>
    <row r="413" spans="1:7" ht="14" x14ac:dyDescent="0.3">
      <c r="A413" s="43">
        <v>403</v>
      </c>
      <c r="B413" s="7" t="s">
        <v>91</v>
      </c>
      <c r="C413" s="42">
        <v>906</v>
      </c>
      <c r="D413" s="3">
        <v>701</v>
      </c>
      <c r="E413" s="4" t="s">
        <v>282</v>
      </c>
      <c r="F413" s="4" t="s">
        <v>90</v>
      </c>
      <c r="G413" s="144">
        <v>4356</v>
      </c>
    </row>
    <row r="414" spans="1:7" ht="14" x14ac:dyDescent="0.3">
      <c r="A414" s="43">
        <v>404</v>
      </c>
      <c r="B414" s="5" t="s">
        <v>587</v>
      </c>
      <c r="C414" s="28">
        <v>906</v>
      </c>
      <c r="D414" s="53">
        <v>701</v>
      </c>
      <c r="E414" s="2" t="s">
        <v>586</v>
      </c>
      <c r="F414" s="2"/>
      <c r="G414" s="143">
        <f>G415</f>
        <v>1240.9000000000001</v>
      </c>
    </row>
    <row r="415" spans="1:7" ht="14" x14ac:dyDescent="0.3">
      <c r="A415" s="43">
        <v>405</v>
      </c>
      <c r="B415" s="91" t="s">
        <v>91</v>
      </c>
      <c r="C415" s="42">
        <v>906</v>
      </c>
      <c r="D415" s="54">
        <v>701</v>
      </c>
      <c r="E415" s="4" t="s">
        <v>586</v>
      </c>
      <c r="F415" s="4" t="s">
        <v>90</v>
      </c>
      <c r="G415" s="144">
        <v>1240.9000000000001</v>
      </c>
    </row>
    <row r="416" spans="1:7" ht="66.75" customHeight="1" x14ac:dyDescent="0.3">
      <c r="A416" s="43">
        <v>406</v>
      </c>
      <c r="B416" s="5" t="s">
        <v>95</v>
      </c>
      <c r="C416" s="28">
        <v>906</v>
      </c>
      <c r="D416" s="1">
        <v>701</v>
      </c>
      <c r="E416" s="2" t="s">
        <v>202</v>
      </c>
      <c r="F416" s="2"/>
      <c r="G416" s="143">
        <f>G417</f>
        <v>143116</v>
      </c>
    </row>
    <row r="417" spans="1:7" ht="14" x14ac:dyDescent="0.3">
      <c r="A417" s="43">
        <v>407</v>
      </c>
      <c r="B417" s="7" t="s">
        <v>91</v>
      </c>
      <c r="C417" s="42">
        <v>906</v>
      </c>
      <c r="D417" s="3">
        <v>701</v>
      </c>
      <c r="E417" s="4" t="s">
        <v>202</v>
      </c>
      <c r="F417" s="4" t="s">
        <v>90</v>
      </c>
      <c r="G417" s="145">
        <v>143116</v>
      </c>
    </row>
    <row r="418" spans="1:7" ht="69" customHeight="1" x14ac:dyDescent="0.3">
      <c r="A418" s="43">
        <v>408</v>
      </c>
      <c r="B418" s="5" t="s">
        <v>96</v>
      </c>
      <c r="C418" s="28">
        <v>906</v>
      </c>
      <c r="D418" s="1">
        <v>701</v>
      </c>
      <c r="E418" s="2" t="s">
        <v>203</v>
      </c>
      <c r="F418" s="2"/>
      <c r="G418" s="143">
        <f>G419</f>
        <v>1308</v>
      </c>
    </row>
    <row r="419" spans="1:7" ht="14" x14ac:dyDescent="0.3">
      <c r="A419" s="43">
        <v>409</v>
      </c>
      <c r="B419" s="7" t="s">
        <v>91</v>
      </c>
      <c r="C419" s="42">
        <v>906</v>
      </c>
      <c r="D419" s="3">
        <v>701</v>
      </c>
      <c r="E419" s="4" t="s">
        <v>203</v>
      </c>
      <c r="F419" s="4" t="s">
        <v>90</v>
      </c>
      <c r="G419" s="145">
        <v>1308</v>
      </c>
    </row>
    <row r="420" spans="1:7" ht="26.25" customHeight="1" x14ac:dyDescent="0.3">
      <c r="A420" s="43">
        <v>410</v>
      </c>
      <c r="B420" s="28" t="s">
        <v>122</v>
      </c>
      <c r="C420" s="28">
        <v>906</v>
      </c>
      <c r="D420" s="53">
        <v>701</v>
      </c>
      <c r="E420" s="2" t="s">
        <v>285</v>
      </c>
      <c r="F420" s="2"/>
      <c r="G420" s="143">
        <f>G421+G423+G427+G429+G425</f>
        <v>81598</v>
      </c>
    </row>
    <row r="421" spans="1:7" ht="42" customHeight="1" x14ac:dyDescent="0.3">
      <c r="A421" s="43">
        <v>411</v>
      </c>
      <c r="B421" s="5" t="s">
        <v>123</v>
      </c>
      <c r="C421" s="28">
        <v>906</v>
      </c>
      <c r="D421" s="53">
        <v>701</v>
      </c>
      <c r="E421" s="2" t="s">
        <v>286</v>
      </c>
      <c r="F421" s="2"/>
      <c r="G421" s="143">
        <f>G422</f>
        <v>41638.6</v>
      </c>
    </row>
    <row r="422" spans="1:7" ht="12.75" customHeight="1" x14ac:dyDescent="0.3">
      <c r="A422" s="43">
        <v>412</v>
      </c>
      <c r="B422" s="7" t="s">
        <v>91</v>
      </c>
      <c r="C422" s="42">
        <v>906</v>
      </c>
      <c r="D422" s="54">
        <v>701</v>
      </c>
      <c r="E422" s="4" t="s">
        <v>286</v>
      </c>
      <c r="F422" s="4" t="s">
        <v>90</v>
      </c>
      <c r="G422" s="144">
        <v>41638.6</v>
      </c>
    </row>
    <row r="423" spans="1:7" ht="14" x14ac:dyDescent="0.3">
      <c r="A423" s="43">
        <v>413</v>
      </c>
      <c r="B423" s="5" t="s">
        <v>124</v>
      </c>
      <c r="C423" s="28">
        <v>906</v>
      </c>
      <c r="D423" s="53">
        <v>701</v>
      </c>
      <c r="E423" s="2" t="s">
        <v>287</v>
      </c>
      <c r="F423" s="2"/>
      <c r="G423" s="143">
        <f>G424</f>
        <v>2088</v>
      </c>
    </row>
    <row r="424" spans="1:7" ht="12.75" customHeight="1" x14ac:dyDescent="0.3">
      <c r="A424" s="43">
        <v>414</v>
      </c>
      <c r="B424" s="7" t="s">
        <v>91</v>
      </c>
      <c r="C424" s="42">
        <v>906</v>
      </c>
      <c r="D424" s="54">
        <v>701</v>
      </c>
      <c r="E424" s="4" t="s">
        <v>287</v>
      </c>
      <c r="F424" s="4" t="s">
        <v>90</v>
      </c>
      <c r="G424" s="144">
        <v>2088</v>
      </c>
    </row>
    <row r="425" spans="1:7" ht="14" x14ac:dyDescent="0.3">
      <c r="A425" s="43">
        <v>415</v>
      </c>
      <c r="B425" s="5" t="s">
        <v>550</v>
      </c>
      <c r="C425" s="28">
        <v>906</v>
      </c>
      <c r="D425" s="53">
        <v>701</v>
      </c>
      <c r="E425" s="2" t="s">
        <v>288</v>
      </c>
      <c r="F425" s="2"/>
      <c r="G425" s="143">
        <f>G426</f>
        <v>709.4</v>
      </c>
    </row>
    <row r="426" spans="1:7" ht="14" x14ac:dyDescent="0.3">
      <c r="A426" s="43">
        <v>416</v>
      </c>
      <c r="B426" s="91" t="s">
        <v>91</v>
      </c>
      <c r="C426" s="42">
        <v>906</v>
      </c>
      <c r="D426" s="54">
        <v>701</v>
      </c>
      <c r="E426" s="4" t="s">
        <v>288</v>
      </c>
      <c r="F426" s="4" t="s">
        <v>90</v>
      </c>
      <c r="G426" s="144">
        <v>709.4</v>
      </c>
    </row>
    <row r="427" spans="1:7" ht="91" x14ac:dyDescent="0.3">
      <c r="A427" s="43">
        <v>417</v>
      </c>
      <c r="B427" s="28" t="s">
        <v>97</v>
      </c>
      <c r="C427" s="28">
        <v>906</v>
      </c>
      <c r="D427" s="53">
        <v>701</v>
      </c>
      <c r="E427" s="31" t="s">
        <v>204</v>
      </c>
      <c r="F427" s="2"/>
      <c r="G427" s="143">
        <f>G428</f>
        <v>36730</v>
      </c>
    </row>
    <row r="428" spans="1:7" ht="19.5" customHeight="1" x14ac:dyDescent="0.3">
      <c r="A428" s="43">
        <v>418</v>
      </c>
      <c r="B428" s="7" t="s">
        <v>91</v>
      </c>
      <c r="C428" s="42">
        <v>906</v>
      </c>
      <c r="D428" s="54">
        <v>701</v>
      </c>
      <c r="E428" s="4" t="s">
        <v>204</v>
      </c>
      <c r="F428" s="4" t="s">
        <v>90</v>
      </c>
      <c r="G428" s="145">
        <v>36730</v>
      </c>
    </row>
    <row r="429" spans="1:7" ht="104" x14ac:dyDescent="0.3">
      <c r="A429" s="43">
        <v>419</v>
      </c>
      <c r="B429" s="28" t="s">
        <v>98</v>
      </c>
      <c r="C429" s="28">
        <v>906</v>
      </c>
      <c r="D429" s="53">
        <v>701</v>
      </c>
      <c r="E429" s="2" t="s">
        <v>205</v>
      </c>
      <c r="F429" s="2"/>
      <c r="G429" s="143">
        <f>G430</f>
        <v>432</v>
      </c>
    </row>
    <row r="430" spans="1:7" ht="14" x14ac:dyDescent="0.3">
      <c r="A430" s="43">
        <v>420</v>
      </c>
      <c r="B430" s="7" t="s">
        <v>91</v>
      </c>
      <c r="C430" s="42">
        <v>906</v>
      </c>
      <c r="D430" s="54">
        <v>701</v>
      </c>
      <c r="E430" s="4" t="s">
        <v>205</v>
      </c>
      <c r="F430" s="4" t="s">
        <v>90</v>
      </c>
      <c r="G430" s="145">
        <v>432</v>
      </c>
    </row>
    <row r="431" spans="1:7" ht="39" x14ac:dyDescent="0.3">
      <c r="A431" s="43">
        <v>421</v>
      </c>
      <c r="B431" s="92" t="s">
        <v>186</v>
      </c>
      <c r="C431" s="28">
        <v>906</v>
      </c>
      <c r="D431" s="53">
        <v>701</v>
      </c>
      <c r="E431" s="2" t="s">
        <v>283</v>
      </c>
      <c r="F431" s="2"/>
      <c r="G431" s="143">
        <f>G434+G432</f>
        <v>61932.3</v>
      </c>
    </row>
    <row r="432" spans="1:7" ht="39" x14ac:dyDescent="0.3">
      <c r="A432" s="43">
        <v>422</v>
      </c>
      <c r="B432" s="85" t="s">
        <v>671</v>
      </c>
      <c r="C432" s="28">
        <v>906</v>
      </c>
      <c r="D432" s="53">
        <v>701</v>
      </c>
      <c r="E432" s="31" t="s">
        <v>284</v>
      </c>
      <c r="F432" s="31"/>
      <c r="G432" s="143">
        <f>G433</f>
        <v>7608.9</v>
      </c>
    </row>
    <row r="433" spans="1:7" ht="14" x14ac:dyDescent="0.3">
      <c r="A433" s="43">
        <v>423</v>
      </c>
      <c r="B433" s="91" t="s">
        <v>91</v>
      </c>
      <c r="C433" s="42">
        <v>906</v>
      </c>
      <c r="D433" s="54">
        <v>701</v>
      </c>
      <c r="E433" s="51" t="s">
        <v>284</v>
      </c>
      <c r="F433" s="4" t="s">
        <v>90</v>
      </c>
      <c r="G433" s="144">
        <v>7608.9</v>
      </c>
    </row>
    <row r="434" spans="1:7" ht="39" x14ac:dyDescent="0.3">
      <c r="A434" s="43">
        <v>424</v>
      </c>
      <c r="B434" s="85" t="s">
        <v>648</v>
      </c>
      <c r="C434" s="28">
        <v>906</v>
      </c>
      <c r="D434" s="53">
        <v>701</v>
      </c>
      <c r="E434" s="31" t="s">
        <v>649</v>
      </c>
      <c r="F434" s="31"/>
      <c r="G434" s="143">
        <f>G435</f>
        <v>54323.4</v>
      </c>
    </row>
    <row r="435" spans="1:7" ht="14" x14ac:dyDescent="0.3">
      <c r="A435" s="43">
        <v>425</v>
      </c>
      <c r="B435" s="91" t="s">
        <v>91</v>
      </c>
      <c r="C435" s="42">
        <v>906</v>
      </c>
      <c r="D435" s="54">
        <v>701</v>
      </c>
      <c r="E435" s="51" t="s">
        <v>649</v>
      </c>
      <c r="F435" s="4" t="s">
        <v>90</v>
      </c>
      <c r="G435" s="144">
        <v>54323.4</v>
      </c>
    </row>
    <row r="436" spans="1:7" s="21" customFormat="1" ht="39" x14ac:dyDescent="0.3">
      <c r="A436" s="43">
        <v>426</v>
      </c>
      <c r="B436" s="28" t="s">
        <v>640</v>
      </c>
      <c r="C436" s="28">
        <v>906</v>
      </c>
      <c r="D436" s="1">
        <v>701</v>
      </c>
      <c r="E436" s="2" t="s">
        <v>440</v>
      </c>
      <c r="F436" s="4"/>
      <c r="G436" s="143">
        <f>G437</f>
        <v>20625</v>
      </c>
    </row>
    <row r="437" spans="1:7" s="21" customFormat="1" ht="39" x14ac:dyDescent="0.3">
      <c r="A437" s="43">
        <v>427</v>
      </c>
      <c r="B437" s="85" t="s">
        <v>457</v>
      </c>
      <c r="C437" s="28">
        <v>906</v>
      </c>
      <c r="D437" s="1">
        <v>701</v>
      </c>
      <c r="E437" s="2" t="s">
        <v>441</v>
      </c>
      <c r="F437" s="4"/>
      <c r="G437" s="143">
        <f>G438</f>
        <v>20625</v>
      </c>
    </row>
    <row r="438" spans="1:7" s="21" customFormat="1" ht="14" x14ac:dyDescent="0.3">
      <c r="A438" s="43">
        <v>428</v>
      </c>
      <c r="B438" s="91" t="s">
        <v>91</v>
      </c>
      <c r="C438" s="42">
        <v>906</v>
      </c>
      <c r="D438" s="3">
        <v>701</v>
      </c>
      <c r="E438" s="4" t="s">
        <v>441</v>
      </c>
      <c r="F438" s="4" t="s">
        <v>90</v>
      </c>
      <c r="G438" s="144">
        <v>20625</v>
      </c>
    </row>
    <row r="439" spans="1:7" s="21" customFormat="1" ht="15" customHeight="1" x14ac:dyDescent="0.3">
      <c r="A439" s="43">
        <v>429</v>
      </c>
      <c r="B439" s="5" t="s">
        <v>21</v>
      </c>
      <c r="C439" s="28">
        <v>906</v>
      </c>
      <c r="D439" s="9">
        <v>702</v>
      </c>
      <c r="E439" s="10"/>
      <c r="F439" s="2"/>
      <c r="G439" s="143">
        <f>G440+G473+G469</f>
        <v>738332.8</v>
      </c>
    </row>
    <row r="440" spans="1:7" ht="39" x14ac:dyDescent="0.3">
      <c r="A440" s="43">
        <v>430</v>
      </c>
      <c r="B440" s="28" t="s">
        <v>576</v>
      </c>
      <c r="C440" s="28">
        <v>906</v>
      </c>
      <c r="D440" s="1">
        <v>702</v>
      </c>
      <c r="E440" s="2" t="s">
        <v>279</v>
      </c>
      <c r="F440" s="2"/>
      <c r="G440" s="143">
        <f>G441+G452</f>
        <v>702832.8</v>
      </c>
    </row>
    <row r="441" spans="1:7" ht="26" x14ac:dyDescent="0.3">
      <c r="A441" s="43">
        <v>431</v>
      </c>
      <c r="B441" s="28" t="s">
        <v>122</v>
      </c>
      <c r="C441" s="28">
        <v>906</v>
      </c>
      <c r="D441" s="1">
        <v>702</v>
      </c>
      <c r="E441" s="2" t="s">
        <v>285</v>
      </c>
      <c r="F441" s="2"/>
      <c r="G441" s="143">
        <f>G442+G444+G446+G448+G450</f>
        <v>611734.30000000005</v>
      </c>
    </row>
    <row r="442" spans="1:7" ht="39" x14ac:dyDescent="0.3">
      <c r="A442" s="43">
        <v>432</v>
      </c>
      <c r="B442" s="5" t="s">
        <v>123</v>
      </c>
      <c r="C442" s="28">
        <v>906</v>
      </c>
      <c r="D442" s="1">
        <v>702</v>
      </c>
      <c r="E442" s="2" t="s">
        <v>286</v>
      </c>
      <c r="F442" s="2"/>
      <c r="G442" s="143">
        <f>G443</f>
        <v>202356.1</v>
      </c>
    </row>
    <row r="443" spans="1:7" ht="14" x14ac:dyDescent="0.3">
      <c r="A443" s="43">
        <v>433</v>
      </c>
      <c r="B443" s="7" t="s">
        <v>91</v>
      </c>
      <c r="C443" s="42">
        <v>906</v>
      </c>
      <c r="D443" s="3">
        <v>702</v>
      </c>
      <c r="E443" s="4" t="s">
        <v>286</v>
      </c>
      <c r="F443" s="4" t="s">
        <v>90</v>
      </c>
      <c r="G443" s="144">
        <v>202356.1</v>
      </c>
    </row>
    <row r="444" spans="1:7" s="21" customFormat="1" ht="14" x14ac:dyDescent="0.3">
      <c r="A444" s="43">
        <v>434</v>
      </c>
      <c r="B444" s="5" t="s">
        <v>550</v>
      </c>
      <c r="C444" s="28">
        <v>906</v>
      </c>
      <c r="D444" s="1">
        <v>702</v>
      </c>
      <c r="E444" s="2" t="s">
        <v>288</v>
      </c>
      <c r="F444" s="2"/>
      <c r="G444" s="143">
        <f>G445</f>
        <v>6284.2</v>
      </c>
    </row>
    <row r="445" spans="1:7" ht="14" x14ac:dyDescent="0.3">
      <c r="A445" s="43">
        <v>435</v>
      </c>
      <c r="B445" s="7" t="s">
        <v>91</v>
      </c>
      <c r="C445" s="42">
        <v>906</v>
      </c>
      <c r="D445" s="3">
        <v>702</v>
      </c>
      <c r="E445" s="4" t="s">
        <v>288</v>
      </c>
      <c r="F445" s="4" t="s">
        <v>90</v>
      </c>
      <c r="G445" s="144">
        <v>6284.2</v>
      </c>
    </row>
    <row r="446" spans="1:7" ht="91" x14ac:dyDescent="0.25">
      <c r="A446" s="43">
        <v>436</v>
      </c>
      <c r="B446" s="28" t="s">
        <v>97</v>
      </c>
      <c r="C446" s="28">
        <v>906</v>
      </c>
      <c r="D446" s="1">
        <v>702</v>
      </c>
      <c r="E446" s="31" t="s">
        <v>204</v>
      </c>
      <c r="F446" s="2"/>
      <c r="G446" s="142">
        <f>G447</f>
        <v>377684</v>
      </c>
    </row>
    <row r="447" spans="1:7" ht="14" x14ac:dyDescent="0.3">
      <c r="A447" s="43">
        <v>437</v>
      </c>
      <c r="B447" s="7" t="s">
        <v>91</v>
      </c>
      <c r="C447" s="42">
        <v>906</v>
      </c>
      <c r="D447" s="3">
        <v>702</v>
      </c>
      <c r="E447" s="4" t="s">
        <v>204</v>
      </c>
      <c r="F447" s="4" t="s">
        <v>90</v>
      </c>
      <c r="G447" s="145">
        <v>377684</v>
      </c>
    </row>
    <row r="448" spans="1:7" ht="107.25" customHeight="1" x14ac:dyDescent="0.25">
      <c r="A448" s="43">
        <v>438</v>
      </c>
      <c r="B448" s="28" t="s">
        <v>98</v>
      </c>
      <c r="C448" s="28">
        <v>906</v>
      </c>
      <c r="D448" s="1">
        <v>702</v>
      </c>
      <c r="E448" s="2" t="s">
        <v>205</v>
      </c>
      <c r="F448" s="2"/>
      <c r="G448" s="142">
        <f>G449</f>
        <v>10634</v>
      </c>
    </row>
    <row r="449" spans="1:9" ht="18.75" customHeight="1" x14ac:dyDescent="0.3">
      <c r="A449" s="43">
        <v>439</v>
      </c>
      <c r="B449" s="7" t="s">
        <v>91</v>
      </c>
      <c r="C449" s="42">
        <v>906</v>
      </c>
      <c r="D449" s="3">
        <v>702</v>
      </c>
      <c r="E449" s="4" t="s">
        <v>205</v>
      </c>
      <c r="F449" s="4" t="s">
        <v>90</v>
      </c>
      <c r="G449" s="145">
        <v>10634</v>
      </c>
    </row>
    <row r="450" spans="1:9" ht="27.65" customHeight="1" x14ac:dyDescent="0.3">
      <c r="A450" s="43">
        <v>440</v>
      </c>
      <c r="B450" s="110" t="s">
        <v>532</v>
      </c>
      <c r="C450" s="28">
        <v>906</v>
      </c>
      <c r="D450" s="120">
        <v>702</v>
      </c>
      <c r="E450" s="97" t="s">
        <v>289</v>
      </c>
      <c r="F450" s="95"/>
      <c r="G450" s="147">
        <f>G451</f>
        <v>14776</v>
      </c>
    </row>
    <row r="451" spans="1:9" ht="14" x14ac:dyDescent="0.3">
      <c r="A451" s="43">
        <v>441</v>
      </c>
      <c r="B451" s="91" t="s">
        <v>91</v>
      </c>
      <c r="C451" s="42">
        <v>906</v>
      </c>
      <c r="D451" s="121">
        <v>702</v>
      </c>
      <c r="E451" s="96" t="s">
        <v>289</v>
      </c>
      <c r="F451" s="96" t="s">
        <v>90</v>
      </c>
      <c r="G451" s="145">
        <v>14776</v>
      </c>
    </row>
    <row r="452" spans="1:9" s="21" customFormat="1" ht="33" customHeight="1" x14ac:dyDescent="0.3">
      <c r="A452" s="43">
        <v>442</v>
      </c>
      <c r="B452" s="28" t="s">
        <v>186</v>
      </c>
      <c r="C452" s="28">
        <v>906</v>
      </c>
      <c r="D452" s="1">
        <v>702</v>
      </c>
      <c r="E452" s="2" t="s">
        <v>283</v>
      </c>
      <c r="F452" s="2"/>
      <c r="G452" s="143">
        <f>G453+G459+G455+G463+G465+G467+G461+G457</f>
        <v>91098.5</v>
      </c>
    </row>
    <row r="453" spans="1:9" s="21" customFormat="1" ht="39" x14ac:dyDescent="0.3">
      <c r="A453" s="43">
        <v>443</v>
      </c>
      <c r="B453" s="5" t="s">
        <v>671</v>
      </c>
      <c r="C453" s="28">
        <v>906</v>
      </c>
      <c r="D453" s="1">
        <v>702</v>
      </c>
      <c r="E453" s="31" t="s">
        <v>284</v>
      </c>
      <c r="F453" s="31"/>
      <c r="G453" s="143">
        <f>G454</f>
        <v>43679.3</v>
      </c>
    </row>
    <row r="454" spans="1:9" s="21" customFormat="1" ht="14" x14ac:dyDescent="0.3">
      <c r="A454" s="43">
        <v>444</v>
      </c>
      <c r="B454" s="7" t="s">
        <v>91</v>
      </c>
      <c r="C454" s="42">
        <v>906</v>
      </c>
      <c r="D454" s="3">
        <v>702</v>
      </c>
      <c r="E454" s="51" t="s">
        <v>284</v>
      </c>
      <c r="F454" s="51" t="s">
        <v>90</v>
      </c>
      <c r="G454" s="144">
        <v>43679.3</v>
      </c>
    </row>
    <row r="455" spans="1:9" s="21" customFormat="1" ht="14" x14ac:dyDescent="0.3">
      <c r="A455" s="43">
        <v>445</v>
      </c>
      <c r="B455" s="85" t="s">
        <v>544</v>
      </c>
      <c r="C455" s="28">
        <v>906</v>
      </c>
      <c r="D455" s="53">
        <v>702</v>
      </c>
      <c r="E455" s="31" t="s">
        <v>543</v>
      </c>
      <c r="F455" s="2"/>
      <c r="G455" s="143">
        <f>G456</f>
        <v>275</v>
      </c>
    </row>
    <row r="456" spans="1:9" s="21" customFormat="1" ht="14" x14ac:dyDescent="0.3">
      <c r="A456" s="43">
        <v>446</v>
      </c>
      <c r="B456" s="91" t="s">
        <v>91</v>
      </c>
      <c r="C456" s="42">
        <v>906</v>
      </c>
      <c r="D456" s="54">
        <v>702</v>
      </c>
      <c r="E456" s="51" t="s">
        <v>543</v>
      </c>
      <c r="F456" s="4" t="s">
        <v>90</v>
      </c>
      <c r="G456" s="144">
        <v>275</v>
      </c>
      <c r="H456" s="63">
        <v>275</v>
      </c>
      <c r="I456" s="63" t="s">
        <v>688</v>
      </c>
    </row>
    <row r="457" spans="1:9" s="21" customFormat="1" ht="39" x14ac:dyDescent="0.3">
      <c r="A457" s="43">
        <v>447</v>
      </c>
      <c r="B457" s="85" t="s">
        <v>366</v>
      </c>
      <c r="C457" s="28">
        <v>906</v>
      </c>
      <c r="D457" s="53">
        <v>702</v>
      </c>
      <c r="E457" s="31" t="s">
        <v>365</v>
      </c>
      <c r="F457" s="2"/>
      <c r="G457" s="143">
        <f>G458</f>
        <v>252</v>
      </c>
      <c r="H457" s="63"/>
      <c r="I457" s="63"/>
    </row>
    <row r="458" spans="1:9" s="21" customFormat="1" ht="26" x14ac:dyDescent="0.3">
      <c r="A458" s="43">
        <v>448</v>
      </c>
      <c r="B458" s="91" t="s">
        <v>77</v>
      </c>
      <c r="C458" s="42">
        <v>906</v>
      </c>
      <c r="D458" s="54">
        <v>702</v>
      </c>
      <c r="E458" s="51" t="s">
        <v>365</v>
      </c>
      <c r="F458" s="4" t="s">
        <v>78</v>
      </c>
      <c r="G458" s="144">
        <v>252</v>
      </c>
      <c r="H458" s="63"/>
      <c r="I458" s="63"/>
    </row>
    <row r="459" spans="1:9" ht="52" x14ac:dyDescent="0.3">
      <c r="A459" s="43">
        <v>449</v>
      </c>
      <c r="B459" s="85" t="s">
        <v>486</v>
      </c>
      <c r="C459" s="28">
        <v>906</v>
      </c>
      <c r="D459" s="53">
        <v>702</v>
      </c>
      <c r="E459" s="31" t="s">
        <v>692</v>
      </c>
      <c r="F459" s="2"/>
      <c r="G459" s="143">
        <f>G460</f>
        <v>2000</v>
      </c>
    </row>
    <row r="460" spans="1:9" ht="14" x14ac:dyDescent="0.3">
      <c r="A460" s="43">
        <v>450</v>
      </c>
      <c r="B460" s="91" t="s">
        <v>91</v>
      </c>
      <c r="C460" s="42">
        <v>906</v>
      </c>
      <c r="D460" s="54">
        <v>702</v>
      </c>
      <c r="E460" s="51" t="s">
        <v>692</v>
      </c>
      <c r="F460" s="4" t="s">
        <v>90</v>
      </c>
      <c r="G460" s="144">
        <v>2000</v>
      </c>
    </row>
    <row r="461" spans="1:9" s="21" customFormat="1" ht="28" customHeight="1" x14ac:dyDescent="0.3">
      <c r="A461" s="43">
        <v>451</v>
      </c>
      <c r="B461" s="85" t="s">
        <v>648</v>
      </c>
      <c r="C461" s="28">
        <v>906</v>
      </c>
      <c r="D461" s="53">
        <v>702</v>
      </c>
      <c r="E461" s="31" t="s">
        <v>649</v>
      </c>
      <c r="F461" s="31"/>
      <c r="G461" s="143">
        <f>G462</f>
        <v>40117.599999999999</v>
      </c>
    </row>
    <row r="462" spans="1:9" s="21" customFormat="1" ht="14" x14ac:dyDescent="0.3">
      <c r="A462" s="43">
        <v>452</v>
      </c>
      <c r="B462" s="91" t="s">
        <v>91</v>
      </c>
      <c r="C462" s="42">
        <v>906</v>
      </c>
      <c r="D462" s="54">
        <v>702</v>
      </c>
      <c r="E462" s="51" t="s">
        <v>649</v>
      </c>
      <c r="F462" s="4" t="s">
        <v>90</v>
      </c>
      <c r="G462" s="144">
        <v>40117.599999999999</v>
      </c>
    </row>
    <row r="463" spans="1:9" ht="26" x14ac:dyDescent="0.3">
      <c r="A463" s="43">
        <v>453</v>
      </c>
      <c r="B463" s="85" t="s">
        <v>561</v>
      </c>
      <c r="C463" s="28">
        <v>906</v>
      </c>
      <c r="D463" s="53">
        <v>702</v>
      </c>
      <c r="E463" s="31" t="s">
        <v>560</v>
      </c>
      <c r="F463" s="2"/>
      <c r="G463" s="143">
        <f>G464</f>
        <v>274.60000000000002</v>
      </c>
    </row>
    <row r="464" spans="1:9" ht="14" x14ac:dyDescent="0.3">
      <c r="A464" s="43">
        <v>454</v>
      </c>
      <c r="B464" s="91" t="s">
        <v>91</v>
      </c>
      <c r="C464" s="42">
        <v>906</v>
      </c>
      <c r="D464" s="54">
        <v>702</v>
      </c>
      <c r="E464" s="51" t="s">
        <v>560</v>
      </c>
      <c r="F464" s="4" t="s">
        <v>90</v>
      </c>
      <c r="G464" s="145">
        <v>274.60000000000002</v>
      </c>
    </row>
    <row r="465" spans="1:8" ht="39" x14ac:dyDescent="0.3">
      <c r="A465" s="43">
        <v>455</v>
      </c>
      <c r="B465" s="85" t="s">
        <v>628</v>
      </c>
      <c r="C465" s="28">
        <v>906</v>
      </c>
      <c r="D465" s="53">
        <v>702</v>
      </c>
      <c r="E465" s="31" t="s">
        <v>629</v>
      </c>
      <c r="F465" s="2"/>
      <c r="G465" s="143">
        <f>G466</f>
        <v>2475</v>
      </c>
    </row>
    <row r="466" spans="1:8" ht="14" x14ac:dyDescent="0.3">
      <c r="A466" s="43">
        <v>456</v>
      </c>
      <c r="B466" s="91" t="s">
        <v>91</v>
      </c>
      <c r="C466" s="42">
        <v>906</v>
      </c>
      <c r="D466" s="54">
        <v>702</v>
      </c>
      <c r="E466" s="51" t="s">
        <v>629</v>
      </c>
      <c r="F466" s="51" t="s">
        <v>90</v>
      </c>
      <c r="G466" s="145">
        <v>2475</v>
      </c>
    </row>
    <row r="467" spans="1:8" ht="52" x14ac:dyDescent="0.3">
      <c r="A467" s="43">
        <v>457</v>
      </c>
      <c r="B467" s="85" t="s">
        <v>644</v>
      </c>
      <c r="C467" s="28">
        <v>906</v>
      </c>
      <c r="D467" s="53">
        <v>702</v>
      </c>
      <c r="E467" s="31" t="s">
        <v>645</v>
      </c>
      <c r="F467" s="2"/>
      <c r="G467" s="143">
        <f>G468</f>
        <v>2025</v>
      </c>
    </row>
    <row r="468" spans="1:8" ht="14" x14ac:dyDescent="0.3">
      <c r="A468" s="43">
        <v>458</v>
      </c>
      <c r="B468" s="91" t="s">
        <v>91</v>
      </c>
      <c r="C468" s="42">
        <v>906</v>
      </c>
      <c r="D468" s="54">
        <v>702</v>
      </c>
      <c r="E468" s="51" t="s">
        <v>645</v>
      </c>
      <c r="F468" s="4" t="s">
        <v>90</v>
      </c>
      <c r="G468" s="144">
        <v>2025</v>
      </c>
      <c r="H468" s="63"/>
    </row>
    <row r="469" spans="1:8" ht="39" x14ac:dyDescent="0.3">
      <c r="A469" s="43">
        <v>459</v>
      </c>
      <c r="B469" s="85" t="s">
        <v>569</v>
      </c>
      <c r="C469" s="28">
        <v>906</v>
      </c>
      <c r="D469" s="87">
        <v>702</v>
      </c>
      <c r="E469" s="2" t="s">
        <v>201</v>
      </c>
      <c r="F469" s="4"/>
      <c r="G469" s="143">
        <v>5500</v>
      </c>
    </row>
    <row r="470" spans="1:8" ht="26" x14ac:dyDescent="0.3">
      <c r="A470" s="43">
        <v>460</v>
      </c>
      <c r="B470" s="85" t="s">
        <v>243</v>
      </c>
      <c r="C470" s="28">
        <v>906</v>
      </c>
      <c r="D470" s="53">
        <v>702</v>
      </c>
      <c r="E470" s="31" t="s">
        <v>244</v>
      </c>
      <c r="F470" s="2"/>
      <c r="G470" s="143">
        <v>5500</v>
      </c>
    </row>
    <row r="471" spans="1:8" ht="26" x14ac:dyDescent="0.3">
      <c r="A471" s="43">
        <v>461</v>
      </c>
      <c r="B471" s="85" t="s">
        <v>582</v>
      </c>
      <c r="C471" s="28">
        <v>906</v>
      </c>
      <c r="D471" s="87">
        <v>702</v>
      </c>
      <c r="E471" s="10" t="s">
        <v>583</v>
      </c>
      <c r="F471" s="4"/>
      <c r="G471" s="143">
        <v>5500</v>
      </c>
    </row>
    <row r="472" spans="1:8" ht="14" x14ac:dyDescent="0.3">
      <c r="A472" s="43">
        <v>462</v>
      </c>
      <c r="B472" s="91" t="s">
        <v>91</v>
      </c>
      <c r="C472" s="42">
        <v>906</v>
      </c>
      <c r="D472" s="88">
        <v>702</v>
      </c>
      <c r="E472" s="12" t="s">
        <v>583</v>
      </c>
      <c r="F472" s="4" t="s">
        <v>90</v>
      </c>
      <c r="G472" s="144">
        <v>5500</v>
      </c>
    </row>
    <row r="473" spans="1:8" s="20" customFormat="1" ht="39" x14ac:dyDescent="0.3">
      <c r="A473" s="43">
        <v>463</v>
      </c>
      <c r="B473" s="28" t="s">
        <v>640</v>
      </c>
      <c r="C473" s="28">
        <v>906</v>
      </c>
      <c r="D473" s="1">
        <v>702</v>
      </c>
      <c r="E473" s="2" t="s">
        <v>440</v>
      </c>
      <c r="F473" s="4"/>
      <c r="G473" s="143">
        <f>G474</f>
        <v>30000</v>
      </c>
    </row>
    <row r="474" spans="1:8" s="20" customFormat="1" ht="39" x14ac:dyDescent="0.3">
      <c r="A474" s="43">
        <v>464</v>
      </c>
      <c r="B474" s="85" t="s">
        <v>457</v>
      </c>
      <c r="C474" s="28">
        <v>906</v>
      </c>
      <c r="D474" s="1">
        <v>702</v>
      </c>
      <c r="E474" s="2" t="s">
        <v>441</v>
      </c>
      <c r="F474" s="4"/>
      <c r="G474" s="143">
        <f>G475</f>
        <v>30000</v>
      </c>
    </row>
    <row r="475" spans="1:8" s="20" customFormat="1" ht="14" x14ac:dyDescent="0.3">
      <c r="A475" s="43">
        <v>465</v>
      </c>
      <c r="B475" s="91" t="s">
        <v>91</v>
      </c>
      <c r="C475" s="42">
        <v>906</v>
      </c>
      <c r="D475" s="3">
        <v>702</v>
      </c>
      <c r="E475" s="4" t="s">
        <v>441</v>
      </c>
      <c r="F475" s="4" t="s">
        <v>90</v>
      </c>
      <c r="G475" s="144">
        <v>30000</v>
      </c>
    </row>
    <row r="476" spans="1:8" s="21" customFormat="1" ht="14" x14ac:dyDescent="0.3">
      <c r="A476" s="43">
        <v>466</v>
      </c>
      <c r="B476" s="5" t="s">
        <v>354</v>
      </c>
      <c r="C476" s="28">
        <v>906</v>
      </c>
      <c r="D476" s="9">
        <v>703</v>
      </c>
      <c r="E476" s="10"/>
      <c r="F476" s="2"/>
      <c r="G476" s="143">
        <f>G477+G487</f>
        <v>24265</v>
      </c>
    </row>
    <row r="477" spans="1:8" s="21" customFormat="1" ht="39" x14ac:dyDescent="0.3">
      <c r="A477" s="43">
        <v>467</v>
      </c>
      <c r="B477" s="28" t="s">
        <v>633</v>
      </c>
      <c r="C477" s="28">
        <v>906</v>
      </c>
      <c r="D477" s="9">
        <v>703</v>
      </c>
      <c r="E477" s="2" t="s">
        <v>279</v>
      </c>
      <c r="F477" s="2"/>
      <c r="G477" s="143">
        <f>G478</f>
        <v>23665</v>
      </c>
    </row>
    <row r="478" spans="1:8" s="21" customFormat="1" ht="31" customHeight="1" x14ac:dyDescent="0.3">
      <c r="A478" s="43">
        <v>468</v>
      </c>
      <c r="B478" s="28" t="s">
        <v>127</v>
      </c>
      <c r="C478" s="28">
        <v>906</v>
      </c>
      <c r="D478" s="9">
        <v>703</v>
      </c>
      <c r="E478" s="2" t="s">
        <v>290</v>
      </c>
      <c r="F478" s="2"/>
      <c r="G478" s="143">
        <f>G485+G479+G482</f>
        <v>23665</v>
      </c>
    </row>
    <row r="479" spans="1:8" ht="14" x14ac:dyDescent="0.3">
      <c r="A479" s="43">
        <v>469</v>
      </c>
      <c r="B479" s="5" t="s">
        <v>129</v>
      </c>
      <c r="C479" s="28">
        <v>906</v>
      </c>
      <c r="D479" s="1">
        <v>703</v>
      </c>
      <c r="E479" s="2" t="s">
        <v>291</v>
      </c>
      <c r="F479" s="2"/>
      <c r="G479" s="143">
        <f>G480+G481</f>
        <v>8100</v>
      </c>
    </row>
    <row r="480" spans="1:8" s="20" customFormat="1" ht="15" customHeight="1" x14ac:dyDescent="0.3">
      <c r="A480" s="43">
        <v>470</v>
      </c>
      <c r="B480" s="7" t="s">
        <v>45</v>
      </c>
      <c r="C480" s="42">
        <v>906</v>
      </c>
      <c r="D480" s="3">
        <v>703</v>
      </c>
      <c r="E480" s="4" t="s">
        <v>291</v>
      </c>
      <c r="F480" s="4" t="s">
        <v>44</v>
      </c>
      <c r="G480" s="144">
        <v>7800</v>
      </c>
    </row>
    <row r="481" spans="1:7" ht="28.5" customHeight="1" x14ac:dyDescent="0.3">
      <c r="A481" s="43">
        <v>471</v>
      </c>
      <c r="B481" s="7" t="s">
        <v>77</v>
      </c>
      <c r="C481" s="42">
        <v>906</v>
      </c>
      <c r="D481" s="3">
        <v>703</v>
      </c>
      <c r="E481" s="4" t="s">
        <v>291</v>
      </c>
      <c r="F481" s="4">
        <v>240</v>
      </c>
      <c r="G481" s="144">
        <v>300</v>
      </c>
    </row>
    <row r="482" spans="1:7" s="20" customFormat="1" ht="26" x14ac:dyDescent="0.3">
      <c r="A482" s="43">
        <v>472</v>
      </c>
      <c r="B482" s="85" t="s">
        <v>477</v>
      </c>
      <c r="C482" s="28">
        <v>906</v>
      </c>
      <c r="D482" s="53">
        <v>703</v>
      </c>
      <c r="E482" s="2" t="s">
        <v>478</v>
      </c>
      <c r="F482" s="4"/>
      <c r="G482" s="143">
        <f>G483+G484</f>
        <v>565</v>
      </c>
    </row>
    <row r="483" spans="1:7" s="20" customFormat="1" ht="14" x14ac:dyDescent="0.3">
      <c r="A483" s="43">
        <v>473</v>
      </c>
      <c r="B483" s="91" t="s">
        <v>91</v>
      </c>
      <c r="C483" s="42">
        <v>906</v>
      </c>
      <c r="D483" s="54">
        <v>703</v>
      </c>
      <c r="E483" s="4" t="s">
        <v>478</v>
      </c>
      <c r="F483" s="4" t="s">
        <v>90</v>
      </c>
      <c r="G483" s="144">
        <v>415</v>
      </c>
    </row>
    <row r="484" spans="1:7" s="20" customFormat="1" ht="26" x14ac:dyDescent="0.3">
      <c r="A484" s="43">
        <v>474</v>
      </c>
      <c r="B484" s="91" t="s">
        <v>657</v>
      </c>
      <c r="C484" s="42">
        <v>906</v>
      </c>
      <c r="D484" s="54">
        <v>703</v>
      </c>
      <c r="E484" s="4" t="s">
        <v>478</v>
      </c>
      <c r="F484" s="4" t="s">
        <v>72</v>
      </c>
      <c r="G484" s="144">
        <v>150</v>
      </c>
    </row>
    <row r="485" spans="1:7" s="21" customFormat="1" ht="97" customHeight="1" x14ac:dyDescent="0.3">
      <c r="A485" s="43">
        <v>475</v>
      </c>
      <c r="B485" s="28" t="s">
        <v>97</v>
      </c>
      <c r="C485" s="28">
        <v>906</v>
      </c>
      <c r="D485" s="1">
        <v>703</v>
      </c>
      <c r="E485" s="31" t="s">
        <v>436</v>
      </c>
      <c r="F485" s="2"/>
      <c r="G485" s="142">
        <f>G486</f>
        <v>15000</v>
      </c>
    </row>
    <row r="486" spans="1:7" s="20" customFormat="1" ht="14" x14ac:dyDescent="0.3">
      <c r="A486" s="43">
        <v>476</v>
      </c>
      <c r="B486" s="7" t="s">
        <v>91</v>
      </c>
      <c r="C486" s="42">
        <v>906</v>
      </c>
      <c r="D486" s="3">
        <v>703</v>
      </c>
      <c r="E486" s="4" t="s">
        <v>436</v>
      </c>
      <c r="F486" s="4" t="s">
        <v>90</v>
      </c>
      <c r="G486" s="145">
        <v>15000</v>
      </c>
    </row>
    <row r="487" spans="1:7" s="20" customFormat="1" ht="17" customHeight="1" x14ac:dyDescent="0.3">
      <c r="A487" s="43">
        <v>477</v>
      </c>
      <c r="B487" s="85" t="s">
        <v>106</v>
      </c>
      <c r="C487" s="28">
        <v>906</v>
      </c>
      <c r="D487" s="9">
        <v>703</v>
      </c>
      <c r="E487" s="59" t="s">
        <v>189</v>
      </c>
      <c r="F487" s="4"/>
      <c r="G487" s="143">
        <f>G488</f>
        <v>600</v>
      </c>
    </row>
    <row r="488" spans="1:7" s="20" customFormat="1" ht="26.5" customHeight="1" x14ac:dyDescent="0.3">
      <c r="A488" s="43">
        <v>478</v>
      </c>
      <c r="B488" s="85" t="s">
        <v>554</v>
      </c>
      <c r="C488" s="28">
        <v>906</v>
      </c>
      <c r="D488" s="53">
        <v>703</v>
      </c>
      <c r="E488" s="2" t="s">
        <v>553</v>
      </c>
      <c r="F488" s="2"/>
      <c r="G488" s="143">
        <f>G489</f>
        <v>600</v>
      </c>
    </row>
    <row r="489" spans="1:7" s="20" customFormat="1" ht="14" x14ac:dyDescent="0.3">
      <c r="A489" s="43">
        <v>479</v>
      </c>
      <c r="B489" s="91" t="s">
        <v>52</v>
      </c>
      <c r="C489" s="42">
        <v>906</v>
      </c>
      <c r="D489" s="54">
        <v>703</v>
      </c>
      <c r="E489" s="4" t="s">
        <v>553</v>
      </c>
      <c r="F489" s="4" t="s">
        <v>51</v>
      </c>
      <c r="G489" s="144">
        <v>600</v>
      </c>
    </row>
    <row r="490" spans="1:7" ht="14" x14ac:dyDescent="0.3">
      <c r="A490" s="43">
        <v>480</v>
      </c>
      <c r="B490" s="5" t="s">
        <v>524</v>
      </c>
      <c r="C490" s="28">
        <v>906</v>
      </c>
      <c r="D490" s="1">
        <v>707</v>
      </c>
      <c r="E490" s="2"/>
      <c r="F490" s="2"/>
      <c r="G490" s="143">
        <f>G491</f>
        <v>9872.7999999999993</v>
      </c>
    </row>
    <row r="491" spans="1:7" ht="39" x14ac:dyDescent="0.3">
      <c r="A491" s="43">
        <v>481</v>
      </c>
      <c r="B491" s="28" t="s">
        <v>633</v>
      </c>
      <c r="C491" s="28">
        <v>906</v>
      </c>
      <c r="D491" s="1">
        <v>707</v>
      </c>
      <c r="E491" s="2" t="s">
        <v>279</v>
      </c>
      <c r="F491" s="2"/>
      <c r="G491" s="143">
        <f>G492+G501</f>
        <v>9872.7999999999993</v>
      </c>
    </row>
    <row r="492" spans="1:7" ht="26" x14ac:dyDescent="0.3">
      <c r="A492" s="43">
        <v>482</v>
      </c>
      <c r="B492" s="28" t="s">
        <v>130</v>
      </c>
      <c r="C492" s="5">
        <v>906</v>
      </c>
      <c r="D492" s="1">
        <v>707</v>
      </c>
      <c r="E492" s="2" t="s">
        <v>464</v>
      </c>
      <c r="F492" s="2"/>
      <c r="G492" s="143">
        <f>G495+G493+G497+G499</f>
        <v>9536.2999999999993</v>
      </c>
    </row>
    <row r="493" spans="1:7" ht="39" x14ac:dyDescent="0.3">
      <c r="A493" s="43">
        <v>483</v>
      </c>
      <c r="B493" s="85" t="s">
        <v>131</v>
      </c>
      <c r="C493" s="5">
        <v>906</v>
      </c>
      <c r="D493" s="9">
        <v>707</v>
      </c>
      <c r="E493" s="10" t="s">
        <v>461</v>
      </c>
      <c r="F493" s="2"/>
      <c r="G493" s="143">
        <f>G494</f>
        <v>1000</v>
      </c>
    </row>
    <row r="494" spans="1:7" ht="14" x14ac:dyDescent="0.3">
      <c r="A494" s="43">
        <v>484</v>
      </c>
      <c r="B494" s="91" t="s">
        <v>91</v>
      </c>
      <c r="C494" s="7">
        <v>906</v>
      </c>
      <c r="D494" s="11">
        <v>707</v>
      </c>
      <c r="E494" s="12" t="s">
        <v>461</v>
      </c>
      <c r="F494" s="4" t="s">
        <v>90</v>
      </c>
      <c r="G494" s="144">
        <v>1000</v>
      </c>
    </row>
    <row r="495" spans="1:7" ht="28.5" customHeight="1" x14ac:dyDescent="0.3">
      <c r="A495" s="43">
        <v>485</v>
      </c>
      <c r="B495" s="85" t="s">
        <v>415</v>
      </c>
      <c r="C495" s="5">
        <v>906</v>
      </c>
      <c r="D495" s="1">
        <v>707</v>
      </c>
      <c r="E495" s="2" t="s">
        <v>462</v>
      </c>
      <c r="F495" s="2"/>
      <c r="G495" s="143">
        <f>G496</f>
        <v>4113</v>
      </c>
    </row>
    <row r="496" spans="1:7" ht="14" x14ac:dyDescent="0.3">
      <c r="A496" s="43">
        <v>486</v>
      </c>
      <c r="B496" s="7" t="s">
        <v>91</v>
      </c>
      <c r="C496" s="7">
        <v>906</v>
      </c>
      <c r="D496" s="3">
        <v>707</v>
      </c>
      <c r="E496" s="4" t="s">
        <v>462</v>
      </c>
      <c r="F496" s="4" t="s">
        <v>90</v>
      </c>
      <c r="G496" s="144">
        <v>4113</v>
      </c>
    </row>
    <row r="497" spans="1:8" ht="14" x14ac:dyDescent="0.3">
      <c r="A497" s="43">
        <v>487</v>
      </c>
      <c r="B497" s="85" t="s">
        <v>676</v>
      </c>
      <c r="C497" s="5">
        <v>906</v>
      </c>
      <c r="D497" s="53">
        <v>707</v>
      </c>
      <c r="E497" s="2" t="s">
        <v>677</v>
      </c>
      <c r="F497" s="2"/>
      <c r="G497" s="143">
        <f>G498</f>
        <v>2653.9</v>
      </c>
    </row>
    <row r="498" spans="1:8" ht="14" x14ac:dyDescent="0.3">
      <c r="A498" s="43">
        <v>488</v>
      </c>
      <c r="B498" s="91" t="s">
        <v>91</v>
      </c>
      <c r="C498" s="7">
        <v>906</v>
      </c>
      <c r="D498" s="54">
        <v>707</v>
      </c>
      <c r="E498" s="4" t="s">
        <v>677</v>
      </c>
      <c r="F498" s="4" t="s">
        <v>90</v>
      </c>
      <c r="G498" s="145">
        <v>2653.9</v>
      </c>
    </row>
    <row r="499" spans="1:8" ht="26" x14ac:dyDescent="0.3">
      <c r="A499" s="43">
        <v>489</v>
      </c>
      <c r="B499" s="92" t="s">
        <v>679</v>
      </c>
      <c r="C499" s="5">
        <v>906</v>
      </c>
      <c r="D499" s="53">
        <v>707</v>
      </c>
      <c r="E499" s="2" t="s">
        <v>678</v>
      </c>
      <c r="F499" s="2"/>
      <c r="G499" s="143">
        <f>G500</f>
        <v>1769.4</v>
      </c>
    </row>
    <row r="500" spans="1:8" ht="14" x14ac:dyDescent="0.3">
      <c r="A500" s="43">
        <v>490</v>
      </c>
      <c r="B500" s="91" t="s">
        <v>91</v>
      </c>
      <c r="C500" s="7">
        <v>906</v>
      </c>
      <c r="D500" s="54">
        <v>707</v>
      </c>
      <c r="E500" s="4" t="s">
        <v>678</v>
      </c>
      <c r="F500" s="4" t="s">
        <v>90</v>
      </c>
      <c r="G500" s="144">
        <v>1769.4</v>
      </c>
      <c r="H500" s="63"/>
    </row>
    <row r="501" spans="1:8" s="21" customFormat="1" ht="26" x14ac:dyDescent="0.3">
      <c r="A501" s="43">
        <v>491</v>
      </c>
      <c r="B501" s="28" t="s">
        <v>142</v>
      </c>
      <c r="C501" s="28">
        <v>906</v>
      </c>
      <c r="D501" s="1">
        <v>707</v>
      </c>
      <c r="E501" s="2" t="s">
        <v>465</v>
      </c>
      <c r="F501" s="2"/>
      <c r="G501" s="143">
        <f>G504+G506+G502</f>
        <v>336.5</v>
      </c>
    </row>
    <row r="502" spans="1:8" s="21" customFormat="1" ht="26" x14ac:dyDescent="0.3">
      <c r="A502" s="43">
        <v>492</v>
      </c>
      <c r="B502" s="5" t="s">
        <v>143</v>
      </c>
      <c r="C502" s="28">
        <v>906</v>
      </c>
      <c r="D502" s="1">
        <v>707</v>
      </c>
      <c r="E502" s="2" t="s">
        <v>463</v>
      </c>
      <c r="F502" s="2"/>
      <c r="G502" s="143">
        <f>G503</f>
        <v>100</v>
      </c>
    </row>
    <row r="503" spans="1:8" s="21" customFormat="1" ht="14" x14ac:dyDescent="0.3">
      <c r="A503" s="43">
        <v>493</v>
      </c>
      <c r="B503" s="7" t="s">
        <v>91</v>
      </c>
      <c r="C503" s="42">
        <v>906</v>
      </c>
      <c r="D503" s="3">
        <v>707</v>
      </c>
      <c r="E503" s="4" t="s">
        <v>463</v>
      </c>
      <c r="F503" s="4" t="s">
        <v>90</v>
      </c>
      <c r="G503" s="144">
        <v>100</v>
      </c>
    </row>
    <row r="504" spans="1:8" ht="26" x14ac:dyDescent="0.3">
      <c r="A504" s="43">
        <v>494</v>
      </c>
      <c r="B504" s="85" t="s">
        <v>565</v>
      </c>
      <c r="C504" s="28">
        <v>906</v>
      </c>
      <c r="D504" s="53">
        <v>707</v>
      </c>
      <c r="E504" s="2" t="s">
        <v>564</v>
      </c>
      <c r="F504" s="2"/>
      <c r="G504" s="143">
        <f>G505</f>
        <v>141.9</v>
      </c>
    </row>
    <row r="505" spans="1:8" ht="14" x14ac:dyDescent="0.3">
      <c r="A505" s="43">
        <v>495</v>
      </c>
      <c r="B505" s="91" t="s">
        <v>91</v>
      </c>
      <c r="C505" s="42">
        <v>906</v>
      </c>
      <c r="D505" s="54">
        <v>707</v>
      </c>
      <c r="E505" s="4" t="s">
        <v>564</v>
      </c>
      <c r="F505" s="4" t="s">
        <v>90</v>
      </c>
      <c r="G505" s="145">
        <v>141.9</v>
      </c>
    </row>
    <row r="506" spans="1:8" ht="39" x14ac:dyDescent="0.3">
      <c r="A506" s="43">
        <v>496</v>
      </c>
      <c r="B506" s="92" t="s">
        <v>575</v>
      </c>
      <c r="C506" s="28">
        <v>906</v>
      </c>
      <c r="D506" s="53">
        <v>707</v>
      </c>
      <c r="E506" s="2" t="s">
        <v>573</v>
      </c>
      <c r="F506" s="2"/>
      <c r="G506" s="143">
        <f>G507</f>
        <v>94.6</v>
      </c>
    </row>
    <row r="507" spans="1:8" ht="14" x14ac:dyDescent="0.3">
      <c r="A507" s="43">
        <v>497</v>
      </c>
      <c r="B507" s="91" t="s">
        <v>91</v>
      </c>
      <c r="C507" s="42">
        <v>906</v>
      </c>
      <c r="D507" s="54">
        <v>707</v>
      </c>
      <c r="E507" s="4" t="s">
        <v>573</v>
      </c>
      <c r="F507" s="4" t="s">
        <v>90</v>
      </c>
      <c r="G507" s="144">
        <v>94.6</v>
      </c>
      <c r="H507" s="63"/>
    </row>
    <row r="508" spans="1:8" ht="12.75" customHeight="1" x14ac:dyDescent="0.3">
      <c r="A508" s="43">
        <v>498</v>
      </c>
      <c r="B508" s="5" t="s">
        <v>22</v>
      </c>
      <c r="C508" s="28">
        <v>906</v>
      </c>
      <c r="D508" s="1">
        <v>709</v>
      </c>
      <c r="E508" s="2"/>
      <c r="F508" s="2"/>
      <c r="G508" s="143">
        <f>G509+G538+G545</f>
        <v>74051.899999999994</v>
      </c>
    </row>
    <row r="509" spans="1:8" ht="39" x14ac:dyDescent="0.3">
      <c r="A509" s="43">
        <v>499</v>
      </c>
      <c r="B509" s="28" t="s">
        <v>633</v>
      </c>
      <c r="C509" s="28">
        <v>906</v>
      </c>
      <c r="D509" s="1">
        <v>709</v>
      </c>
      <c r="E509" s="2" t="s">
        <v>279</v>
      </c>
      <c r="F509" s="2"/>
      <c r="G509" s="143">
        <f>G528+G510+G521</f>
        <v>73921.899999999994</v>
      </c>
    </row>
    <row r="510" spans="1:8" ht="33" customHeight="1" x14ac:dyDescent="0.3">
      <c r="A510" s="43">
        <v>500</v>
      </c>
      <c r="B510" s="92" t="s">
        <v>127</v>
      </c>
      <c r="C510" s="28">
        <v>906</v>
      </c>
      <c r="D510" s="53">
        <v>709</v>
      </c>
      <c r="E510" s="31" t="s">
        <v>290</v>
      </c>
      <c r="F510" s="2"/>
      <c r="G510" s="143">
        <f>G514+G517+G519+G511</f>
        <v>26653.4</v>
      </c>
    </row>
    <row r="511" spans="1:8" ht="14" x14ac:dyDescent="0.3">
      <c r="A511" s="43">
        <v>501</v>
      </c>
      <c r="B511" s="5" t="s">
        <v>129</v>
      </c>
      <c r="C511" s="28">
        <v>906</v>
      </c>
      <c r="D511" s="1">
        <v>709</v>
      </c>
      <c r="E511" s="2" t="s">
        <v>291</v>
      </c>
      <c r="F511" s="2"/>
      <c r="G511" s="143">
        <f>G512+G513</f>
        <v>7440</v>
      </c>
    </row>
    <row r="512" spans="1:8" ht="14" x14ac:dyDescent="0.3">
      <c r="A512" s="43">
        <v>502</v>
      </c>
      <c r="B512" s="7" t="s">
        <v>91</v>
      </c>
      <c r="C512" s="42">
        <v>906</v>
      </c>
      <c r="D512" s="3">
        <v>709</v>
      </c>
      <c r="E512" s="4" t="s">
        <v>291</v>
      </c>
      <c r="F512" s="4" t="s">
        <v>90</v>
      </c>
      <c r="G512" s="144">
        <v>6840</v>
      </c>
    </row>
    <row r="513" spans="1:9" ht="14" x14ac:dyDescent="0.3">
      <c r="A513" s="43">
        <v>503</v>
      </c>
      <c r="B513" s="7" t="s">
        <v>52</v>
      </c>
      <c r="C513" s="42">
        <v>906</v>
      </c>
      <c r="D513" s="3">
        <v>709</v>
      </c>
      <c r="E513" s="4" t="s">
        <v>291</v>
      </c>
      <c r="F513" s="4" t="s">
        <v>51</v>
      </c>
      <c r="G513" s="144">
        <v>600</v>
      </c>
    </row>
    <row r="514" spans="1:9" ht="78" x14ac:dyDescent="0.3">
      <c r="A514" s="43">
        <v>504</v>
      </c>
      <c r="B514" s="85" t="s">
        <v>531</v>
      </c>
      <c r="C514" s="28">
        <v>906</v>
      </c>
      <c r="D514" s="53">
        <v>709</v>
      </c>
      <c r="E514" s="2" t="s">
        <v>379</v>
      </c>
      <c r="F514" s="4"/>
      <c r="G514" s="143">
        <f>G516+G515</f>
        <v>1154.3</v>
      </c>
    </row>
    <row r="515" spans="1:9" ht="26" x14ac:dyDescent="0.3">
      <c r="A515" s="43">
        <v>505</v>
      </c>
      <c r="B515" s="91" t="s">
        <v>77</v>
      </c>
      <c r="C515" s="42">
        <v>906</v>
      </c>
      <c r="D515" s="54">
        <v>709</v>
      </c>
      <c r="E515" s="4" t="s">
        <v>379</v>
      </c>
      <c r="F515" s="4" t="s">
        <v>78</v>
      </c>
      <c r="G515" s="145">
        <v>65.3</v>
      </c>
    </row>
    <row r="516" spans="1:9" ht="14" x14ac:dyDescent="0.3">
      <c r="A516" s="43">
        <v>506</v>
      </c>
      <c r="B516" s="91" t="s">
        <v>91</v>
      </c>
      <c r="C516" s="42">
        <v>906</v>
      </c>
      <c r="D516" s="54">
        <v>709</v>
      </c>
      <c r="E516" s="4" t="s">
        <v>379</v>
      </c>
      <c r="F516" s="4" t="s">
        <v>90</v>
      </c>
      <c r="G516" s="145">
        <v>1089</v>
      </c>
    </row>
    <row r="517" spans="1:9" ht="39" x14ac:dyDescent="0.3">
      <c r="A517" s="43">
        <v>507</v>
      </c>
      <c r="B517" s="85" t="s">
        <v>530</v>
      </c>
      <c r="C517" s="28">
        <v>906</v>
      </c>
      <c r="D517" s="53">
        <v>709</v>
      </c>
      <c r="E517" s="2" t="s">
        <v>206</v>
      </c>
      <c r="F517" s="4"/>
      <c r="G517" s="143">
        <f>G518</f>
        <v>9759.1</v>
      </c>
    </row>
    <row r="518" spans="1:9" ht="14" x14ac:dyDescent="0.3">
      <c r="A518" s="43">
        <v>508</v>
      </c>
      <c r="B518" s="91" t="s">
        <v>91</v>
      </c>
      <c r="C518" s="42">
        <v>906</v>
      </c>
      <c r="D518" s="54">
        <v>709</v>
      </c>
      <c r="E518" s="4" t="s">
        <v>206</v>
      </c>
      <c r="F518" s="4" t="s">
        <v>90</v>
      </c>
      <c r="G518" s="145">
        <v>9759.1</v>
      </c>
    </row>
    <row r="519" spans="1:9" ht="41" customHeight="1" x14ac:dyDescent="0.3">
      <c r="A519" s="43">
        <v>509</v>
      </c>
      <c r="B519" s="92" t="s">
        <v>608</v>
      </c>
      <c r="C519" s="28">
        <v>906</v>
      </c>
      <c r="D519" s="87">
        <v>709</v>
      </c>
      <c r="E519" s="82" t="s">
        <v>577</v>
      </c>
      <c r="F519" s="10"/>
      <c r="G519" s="143">
        <f>G520</f>
        <v>8300</v>
      </c>
    </row>
    <row r="520" spans="1:9" ht="14" x14ac:dyDescent="0.3">
      <c r="A520" s="43">
        <v>510</v>
      </c>
      <c r="B520" s="91" t="s">
        <v>91</v>
      </c>
      <c r="C520" s="42">
        <v>906</v>
      </c>
      <c r="D520" s="88">
        <v>709</v>
      </c>
      <c r="E520" s="12" t="s">
        <v>577</v>
      </c>
      <c r="F520" s="4" t="s">
        <v>90</v>
      </c>
      <c r="G520" s="144">
        <v>8300</v>
      </c>
      <c r="I520" s="63" t="s">
        <v>675</v>
      </c>
    </row>
    <row r="521" spans="1:9" ht="37.5" customHeight="1" x14ac:dyDescent="0.3">
      <c r="A521" s="43">
        <v>511</v>
      </c>
      <c r="B521" s="92" t="s">
        <v>186</v>
      </c>
      <c r="C521" s="28">
        <v>906</v>
      </c>
      <c r="D521" s="53">
        <v>709</v>
      </c>
      <c r="E521" s="2" t="s">
        <v>283</v>
      </c>
      <c r="F521" s="2"/>
      <c r="G521" s="143">
        <f>G524+G526+G522</f>
        <v>16777</v>
      </c>
    </row>
    <row r="522" spans="1:9" ht="41" customHeight="1" x14ac:dyDescent="0.3">
      <c r="A522" s="43">
        <v>512</v>
      </c>
      <c r="B522" s="85" t="s">
        <v>671</v>
      </c>
      <c r="C522" s="28">
        <v>906</v>
      </c>
      <c r="D522" s="53">
        <v>709</v>
      </c>
      <c r="E522" s="31" t="s">
        <v>284</v>
      </c>
      <c r="F522" s="31"/>
      <c r="G522" s="143">
        <f>G523</f>
        <v>3347.8</v>
      </c>
    </row>
    <row r="523" spans="1:9" ht="14" x14ac:dyDescent="0.3">
      <c r="A523" s="43">
        <v>513</v>
      </c>
      <c r="B523" s="91" t="s">
        <v>91</v>
      </c>
      <c r="C523" s="42">
        <v>906</v>
      </c>
      <c r="D523" s="54">
        <v>709</v>
      </c>
      <c r="E523" s="51" t="s">
        <v>284</v>
      </c>
      <c r="F523" s="4" t="s">
        <v>90</v>
      </c>
      <c r="G523" s="144">
        <v>3347.8</v>
      </c>
    </row>
    <row r="524" spans="1:9" ht="26" x14ac:dyDescent="0.3">
      <c r="A524" s="43">
        <v>514</v>
      </c>
      <c r="B524" s="92" t="s">
        <v>563</v>
      </c>
      <c r="C524" s="28">
        <v>906</v>
      </c>
      <c r="D524" s="53">
        <v>709</v>
      </c>
      <c r="E524" s="31" t="s">
        <v>562</v>
      </c>
      <c r="F524" s="2"/>
      <c r="G524" s="143">
        <f>G525</f>
        <v>6983.2</v>
      </c>
    </row>
    <row r="525" spans="1:9" ht="14" x14ac:dyDescent="0.3">
      <c r="A525" s="43">
        <v>515</v>
      </c>
      <c r="B525" s="91" t="s">
        <v>91</v>
      </c>
      <c r="C525" s="42">
        <v>906</v>
      </c>
      <c r="D525" s="54">
        <v>709</v>
      </c>
      <c r="E525" s="51" t="s">
        <v>562</v>
      </c>
      <c r="F525" s="4" t="s">
        <v>90</v>
      </c>
      <c r="G525" s="145">
        <v>6983.2</v>
      </c>
    </row>
    <row r="526" spans="1:9" ht="39" x14ac:dyDescent="0.3">
      <c r="A526" s="43">
        <v>516</v>
      </c>
      <c r="B526" s="92" t="s">
        <v>574</v>
      </c>
      <c r="C526" s="28">
        <v>906</v>
      </c>
      <c r="D526" s="53">
        <v>709</v>
      </c>
      <c r="E526" s="31" t="s">
        <v>572</v>
      </c>
      <c r="F526" s="2"/>
      <c r="G526" s="143">
        <f>G527</f>
        <v>6446</v>
      </c>
    </row>
    <row r="527" spans="1:9" ht="14" x14ac:dyDescent="0.3">
      <c r="A527" s="43">
        <v>517</v>
      </c>
      <c r="B527" s="91" t="s">
        <v>91</v>
      </c>
      <c r="C527" s="42">
        <v>906</v>
      </c>
      <c r="D527" s="54">
        <v>709</v>
      </c>
      <c r="E527" s="51" t="s">
        <v>572</v>
      </c>
      <c r="F527" s="4" t="s">
        <v>90</v>
      </c>
      <c r="G527" s="144">
        <v>6446</v>
      </c>
      <c r="I527" s="63" t="s">
        <v>675</v>
      </c>
    </row>
    <row r="528" spans="1:9" s="21" customFormat="1" ht="39" x14ac:dyDescent="0.3">
      <c r="A528" s="43">
        <v>518</v>
      </c>
      <c r="B528" s="28" t="s">
        <v>634</v>
      </c>
      <c r="C528" s="28">
        <v>906</v>
      </c>
      <c r="D528" s="1">
        <v>709</v>
      </c>
      <c r="E528" s="2" t="s">
        <v>296</v>
      </c>
      <c r="F528" s="2"/>
      <c r="G528" s="143">
        <f>G529+G532+G535</f>
        <v>30491.5</v>
      </c>
    </row>
    <row r="529" spans="1:9" ht="26" x14ac:dyDescent="0.3">
      <c r="A529" s="43">
        <v>519</v>
      </c>
      <c r="B529" s="5" t="s">
        <v>109</v>
      </c>
      <c r="C529" s="28">
        <v>906</v>
      </c>
      <c r="D529" s="1">
        <v>709</v>
      </c>
      <c r="E529" s="2" t="s">
        <v>321</v>
      </c>
      <c r="F529" s="2"/>
      <c r="G529" s="143">
        <f>G530+G531</f>
        <v>4910</v>
      </c>
    </row>
    <row r="530" spans="1:9" ht="17.5" customHeight="1" x14ac:dyDescent="0.3">
      <c r="A530" s="43">
        <v>520</v>
      </c>
      <c r="B530" s="7" t="s">
        <v>81</v>
      </c>
      <c r="C530" s="42">
        <v>906</v>
      </c>
      <c r="D530" s="3">
        <v>709</v>
      </c>
      <c r="E530" s="4" t="s">
        <v>321</v>
      </c>
      <c r="F530" s="4" t="s">
        <v>50</v>
      </c>
      <c r="G530" s="144">
        <v>4719</v>
      </c>
    </row>
    <row r="531" spans="1:9" ht="25.5" customHeight="1" x14ac:dyDescent="0.3">
      <c r="A531" s="43">
        <v>521</v>
      </c>
      <c r="B531" s="7" t="s">
        <v>77</v>
      </c>
      <c r="C531" s="42">
        <v>906</v>
      </c>
      <c r="D531" s="3">
        <v>709</v>
      </c>
      <c r="E531" s="4" t="s">
        <v>321</v>
      </c>
      <c r="F531" s="4">
        <v>240</v>
      </c>
      <c r="G531" s="144">
        <v>191</v>
      </c>
    </row>
    <row r="532" spans="1:9" ht="45.65" customHeight="1" x14ac:dyDescent="0.3">
      <c r="A532" s="43">
        <v>522</v>
      </c>
      <c r="B532" s="5" t="s">
        <v>555</v>
      </c>
      <c r="C532" s="28">
        <v>906</v>
      </c>
      <c r="D532" s="1">
        <v>709</v>
      </c>
      <c r="E532" s="2" t="s">
        <v>322</v>
      </c>
      <c r="F532" s="2"/>
      <c r="G532" s="143">
        <f>G533+G534</f>
        <v>627.5</v>
      </c>
    </row>
    <row r="533" spans="1:9" ht="28.5" customHeight="1" x14ac:dyDescent="0.3">
      <c r="A533" s="43">
        <v>523</v>
      </c>
      <c r="B533" s="7" t="s">
        <v>77</v>
      </c>
      <c r="C533" s="42">
        <v>906</v>
      </c>
      <c r="D533" s="3">
        <v>709</v>
      </c>
      <c r="E533" s="4" t="s">
        <v>322</v>
      </c>
      <c r="F533" s="4">
        <v>240</v>
      </c>
      <c r="G533" s="144">
        <v>600</v>
      </c>
    </row>
    <row r="534" spans="1:9" ht="14" x14ac:dyDescent="0.3">
      <c r="A534" s="43">
        <v>524</v>
      </c>
      <c r="B534" s="91" t="s">
        <v>610</v>
      </c>
      <c r="C534" s="42">
        <v>906</v>
      </c>
      <c r="D534" s="54">
        <v>709</v>
      </c>
      <c r="E534" s="4" t="s">
        <v>322</v>
      </c>
      <c r="F534" s="4" t="s">
        <v>609</v>
      </c>
      <c r="G534" s="144">
        <v>27.5</v>
      </c>
    </row>
    <row r="535" spans="1:9" ht="17.25" customHeight="1" x14ac:dyDescent="0.25">
      <c r="A535" s="43">
        <v>525</v>
      </c>
      <c r="B535" s="5" t="s">
        <v>129</v>
      </c>
      <c r="C535" s="28">
        <v>906</v>
      </c>
      <c r="D535" s="1">
        <v>709</v>
      </c>
      <c r="E535" s="2" t="s">
        <v>323</v>
      </c>
      <c r="F535" s="2"/>
      <c r="G535" s="142">
        <f>G536+G537</f>
        <v>24954</v>
      </c>
    </row>
    <row r="536" spans="1:9" ht="18" customHeight="1" x14ac:dyDescent="0.3">
      <c r="A536" s="43">
        <v>526</v>
      </c>
      <c r="B536" s="7" t="s">
        <v>45</v>
      </c>
      <c r="C536" s="42">
        <v>906</v>
      </c>
      <c r="D536" s="3">
        <v>709</v>
      </c>
      <c r="E536" s="4" t="s">
        <v>323</v>
      </c>
      <c r="F536" s="4" t="s">
        <v>44</v>
      </c>
      <c r="G536" s="144">
        <v>22000</v>
      </c>
    </row>
    <row r="537" spans="1:9" ht="26" x14ac:dyDescent="0.3">
      <c r="A537" s="43">
        <v>527</v>
      </c>
      <c r="B537" s="7" t="s">
        <v>77</v>
      </c>
      <c r="C537" s="42">
        <v>906</v>
      </c>
      <c r="D537" s="3">
        <v>709</v>
      </c>
      <c r="E537" s="4" t="s">
        <v>323</v>
      </c>
      <c r="F537" s="4">
        <v>240</v>
      </c>
      <c r="G537" s="144">
        <v>2954</v>
      </c>
    </row>
    <row r="538" spans="1:9" s="21" customFormat="1" ht="26" x14ac:dyDescent="0.3">
      <c r="A538" s="43">
        <v>528</v>
      </c>
      <c r="B538" s="28" t="s">
        <v>635</v>
      </c>
      <c r="C538" s="28">
        <v>906</v>
      </c>
      <c r="D538" s="9">
        <v>709</v>
      </c>
      <c r="E538" s="10" t="s">
        <v>297</v>
      </c>
      <c r="F538" s="2"/>
      <c r="G538" s="143">
        <f>G539+G542</f>
        <v>50</v>
      </c>
    </row>
    <row r="539" spans="1:9" s="21" customFormat="1" ht="26" x14ac:dyDescent="0.3">
      <c r="A539" s="43">
        <v>529</v>
      </c>
      <c r="B539" s="28" t="s">
        <v>170</v>
      </c>
      <c r="C539" s="28">
        <v>906</v>
      </c>
      <c r="D539" s="9">
        <v>709</v>
      </c>
      <c r="E539" s="10" t="s">
        <v>298</v>
      </c>
      <c r="F539" s="2"/>
      <c r="G539" s="143">
        <f>G540</f>
        <v>25</v>
      </c>
    </row>
    <row r="540" spans="1:9" s="21" customFormat="1" ht="26" x14ac:dyDescent="0.3">
      <c r="A540" s="43">
        <v>530</v>
      </c>
      <c r="B540" s="5" t="s">
        <v>171</v>
      </c>
      <c r="C540" s="28">
        <v>906</v>
      </c>
      <c r="D540" s="9">
        <v>709</v>
      </c>
      <c r="E540" s="10" t="s">
        <v>551</v>
      </c>
      <c r="F540" s="2"/>
      <c r="G540" s="143">
        <f>G541</f>
        <v>25</v>
      </c>
    </row>
    <row r="541" spans="1:9" s="20" customFormat="1" ht="26" x14ac:dyDescent="0.3">
      <c r="A541" s="43">
        <v>531</v>
      </c>
      <c r="B541" s="7" t="s">
        <v>77</v>
      </c>
      <c r="C541" s="42">
        <v>906</v>
      </c>
      <c r="D541" s="11">
        <v>709</v>
      </c>
      <c r="E541" s="12" t="s">
        <v>551</v>
      </c>
      <c r="F541" s="4">
        <v>240</v>
      </c>
      <c r="G541" s="144">
        <v>25</v>
      </c>
      <c r="H541" s="63"/>
      <c r="I541" s="63"/>
    </row>
    <row r="542" spans="1:9" s="21" customFormat="1" ht="26" x14ac:dyDescent="0.3">
      <c r="A542" s="43">
        <v>532</v>
      </c>
      <c r="B542" s="28" t="s">
        <v>172</v>
      </c>
      <c r="C542" s="28">
        <v>906</v>
      </c>
      <c r="D542" s="9">
        <v>709</v>
      </c>
      <c r="E542" s="10" t="s">
        <v>300</v>
      </c>
      <c r="F542" s="2"/>
      <c r="G542" s="143">
        <f>G543</f>
        <v>25</v>
      </c>
    </row>
    <row r="543" spans="1:9" s="21" customFormat="1" ht="40.5" customHeight="1" x14ac:dyDescent="0.3">
      <c r="A543" s="43">
        <v>533</v>
      </c>
      <c r="B543" s="5" t="s">
        <v>173</v>
      </c>
      <c r="C543" s="28">
        <v>906</v>
      </c>
      <c r="D543" s="9">
        <v>709</v>
      </c>
      <c r="E543" s="10" t="s">
        <v>696</v>
      </c>
      <c r="F543" s="2"/>
      <c r="G543" s="143">
        <f>G544</f>
        <v>25</v>
      </c>
    </row>
    <row r="544" spans="1:9" s="20" customFormat="1" ht="26" x14ac:dyDescent="0.3">
      <c r="A544" s="43">
        <v>534</v>
      </c>
      <c r="B544" s="7" t="s">
        <v>77</v>
      </c>
      <c r="C544" s="42">
        <v>906</v>
      </c>
      <c r="D544" s="11">
        <v>709</v>
      </c>
      <c r="E544" s="12" t="s">
        <v>696</v>
      </c>
      <c r="F544" s="4" t="s">
        <v>78</v>
      </c>
      <c r="G544" s="144">
        <v>25</v>
      </c>
      <c r="H544" s="63"/>
      <c r="I544" s="63"/>
    </row>
    <row r="545" spans="1:7" s="21" customFormat="1" ht="26" x14ac:dyDescent="0.3">
      <c r="A545" s="43">
        <v>535</v>
      </c>
      <c r="B545" s="92" t="s">
        <v>711</v>
      </c>
      <c r="C545" s="28">
        <v>906</v>
      </c>
      <c r="D545" s="1">
        <v>709</v>
      </c>
      <c r="E545" s="2" t="s">
        <v>234</v>
      </c>
      <c r="F545" s="2"/>
      <c r="G545" s="143">
        <f>G548+G546</f>
        <v>80</v>
      </c>
    </row>
    <row r="546" spans="1:7" s="21" customFormat="1" ht="26" x14ac:dyDescent="0.3">
      <c r="A546" s="43">
        <v>536</v>
      </c>
      <c r="B546" s="85" t="s">
        <v>184</v>
      </c>
      <c r="C546" s="28">
        <v>906</v>
      </c>
      <c r="D546" s="53">
        <v>709</v>
      </c>
      <c r="E546" s="2" t="s">
        <v>425</v>
      </c>
      <c r="F546" s="2"/>
      <c r="G546" s="143">
        <f>G547</f>
        <v>30</v>
      </c>
    </row>
    <row r="547" spans="1:7" s="21" customFormat="1" ht="26" x14ac:dyDescent="0.3">
      <c r="A547" s="43">
        <v>537</v>
      </c>
      <c r="B547" s="91" t="s">
        <v>77</v>
      </c>
      <c r="C547" s="42">
        <v>906</v>
      </c>
      <c r="D547" s="54">
        <v>709</v>
      </c>
      <c r="E547" s="4" t="s">
        <v>425</v>
      </c>
      <c r="F547" s="4" t="s">
        <v>78</v>
      </c>
      <c r="G547" s="144">
        <v>30</v>
      </c>
    </row>
    <row r="548" spans="1:7" s="21" customFormat="1" ht="26" x14ac:dyDescent="0.3">
      <c r="A548" s="43">
        <v>538</v>
      </c>
      <c r="B548" s="28" t="s">
        <v>138</v>
      </c>
      <c r="C548" s="28">
        <v>906</v>
      </c>
      <c r="D548" s="1">
        <v>709</v>
      </c>
      <c r="E548" s="2" t="s">
        <v>269</v>
      </c>
      <c r="F548" s="2"/>
      <c r="G548" s="143">
        <f>G549</f>
        <v>50</v>
      </c>
    </row>
    <row r="549" spans="1:7" s="21" customFormat="1" ht="14" x14ac:dyDescent="0.3">
      <c r="A549" s="43">
        <v>539</v>
      </c>
      <c r="B549" s="5" t="s">
        <v>358</v>
      </c>
      <c r="C549" s="28">
        <v>906</v>
      </c>
      <c r="D549" s="1">
        <v>709</v>
      </c>
      <c r="E549" s="2" t="s">
        <v>426</v>
      </c>
      <c r="F549" s="2"/>
      <c r="G549" s="143">
        <f>G550</f>
        <v>50</v>
      </c>
    </row>
    <row r="550" spans="1:7" s="20" customFormat="1" ht="26" x14ac:dyDescent="0.3">
      <c r="A550" s="43">
        <v>540</v>
      </c>
      <c r="B550" s="7" t="s">
        <v>77</v>
      </c>
      <c r="C550" s="42">
        <v>906</v>
      </c>
      <c r="D550" s="3">
        <v>709</v>
      </c>
      <c r="E550" s="4" t="s">
        <v>426</v>
      </c>
      <c r="F550" s="4" t="s">
        <v>78</v>
      </c>
      <c r="G550" s="144">
        <v>50</v>
      </c>
    </row>
    <row r="551" spans="1:7" s="20" customFormat="1" ht="15" x14ac:dyDescent="0.3">
      <c r="A551" s="43">
        <v>541</v>
      </c>
      <c r="B551" s="24" t="s">
        <v>24</v>
      </c>
      <c r="C551" s="5">
        <v>906</v>
      </c>
      <c r="D551" s="1">
        <v>1000</v>
      </c>
      <c r="E551" s="2"/>
      <c r="F551" s="2"/>
      <c r="G551" s="143">
        <f>G552</f>
        <v>653</v>
      </c>
    </row>
    <row r="552" spans="1:7" s="20" customFormat="1" ht="15" x14ac:dyDescent="0.3">
      <c r="A552" s="43">
        <v>542</v>
      </c>
      <c r="B552" s="90" t="s">
        <v>538</v>
      </c>
      <c r="C552" s="28">
        <v>906</v>
      </c>
      <c r="D552" s="53">
        <v>1004</v>
      </c>
      <c r="E552" s="2"/>
      <c r="F552" s="2"/>
      <c r="G552" s="143">
        <f>G553</f>
        <v>653</v>
      </c>
    </row>
    <row r="553" spans="1:7" s="20" customFormat="1" ht="39" x14ac:dyDescent="0.3">
      <c r="A553" s="43">
        <v>543</v>
      </c>
      <c r="B553" s="92" t="s">
        <v>633</v>
      </c>
      <c r="C553" s="28">
        <v>906</v>
      </c>
      <c r="D553" s="53">
        <v>1004</v>
      </c>
      <c r="E553" s="2" t="s">
        <v>279</v>
      </c>
      <c r="F553" s="2"/>
      <c r="G553" s="143">
        <f>G557+G554</f>
        <v>653</v>
      </c>
    </row>
    <row r="554" spans="1:7" s="20" customFormat="1" ht="26" x14ac:dyDescent="0.3">
      <c r="A554" s="43">
        <v>544</v>
      </c>
      <c r="B554" s="92" t="s">
        <v>119</v>
      </c>
      <c r="C554" s="28">
        <v>906</v>
      </c>
      <c r="D554" s="53">
        <v>1004</v>
      </c>
      <c r="E554" s="2" t="s">
        <v>280</v>
      </c>
      <c r="F554" s="2"/>
      <c r="G554" s="143">
        <f>G555</f>
        <v>153</v>
      </c>
    </row>
    <row r="555" spans="1:7" s="20" customFormat="1" ht="52.5" customHeight="1" x14ac:dyDescent="0.3">
      <c r="A555" s="43">
        <v>545</v>
      </c>
      <c r="B555" s="85" t="s">
        <v>713</v>
      </c>
      <c r="C555" s="28">
        <v>906</v>
      </c>
      <c r="D555" s="53">
        <v>1004</v>
      </c>
      <c r="E555" s="2" t="s">
        <v>714</v>
      </c>
      <c r="F555" s="2"/>
      <c r="G555" s="143">
        <f>G556</f>
        <v>153</v>
      </c>
    </row>
    <row r="556" spans="1:7" s="20" customFormat="1" ht="14" x14ac:dyDescent="0.3">
      <c r="A556" s="43">
        <v>546</v>
      </c>
      <c r="B556" s="91" t="s">
        <v>91</v>
      </c>
      <c r="C556" s="42">
        <v>906</v>
      </c>
      <c r="D556" s="54">
        <v>1004</v>
      </c>
      <c r="E556" s="4" t="s">
        <v>714</v>
      </c>
      <c r="F556" s="4" t="s">
        <v>90</v>
      </c>
      <c r="G556" s="144">
        <v>153</v>
      </c>
    </row>
    <row r="557" spans="1:7" s="20" customFormat="1" ht="26" x14ac:dyDescent="0.3">
      <c r="A557" s="43">
        <v>547</v>
      </c>
      <c r="B557" s="92" t="s">
        <v>122</v>
      </c>
      <c r="C557" s="28">
        <v>906</v>
      </c>
      <c r="D557" s="53">
        <v>1004</v>
      </c>
      <c r="E557" s="2" t="s">
        <v>285</v>
      </c>
      <c r="F557" s="2"/>
      <c r="G557" s="143">
        <f>G558</f>
        <v>500</v>
      </c>
    </row>
    <row r="558" spans="1:7" s="20" customFormat="1" ht="26" x14ac:dyDescent="0.3">
      <c r="A558" s="43">
        <v>548</v>
      </c>
      <c r="B558" s="110" t="s">
        <v>532</v>
      </c>
      <c r="C558" s="28">
        <v>906</v>
      </c>
      <c r="D558" s="53">
        <v>1004</v>
      </c>
      <c r="E558" s="2" t="s">
        <v>289</v>
      </c>
      <c r="F558" s="2"/>
      <c r="G558" s="143">
        <f>G559</f>
        <v>500</v>
      </c>
    </row>
    <row r="559" spans="1:7" s="20" customFormat="1" ht="14" x14ac:dyDescent="0.3">
      <c r="A559" s="43">
        <v>549</v>
      </c>
      <c r="B559" s="91" t="s">
        <v>91</v>
      </c>
      <c r="C559" s="42">
        <v>906</v>
      </c>
      <c r="D559" s="54">
        <v>1004</v>
      </c>
      <c r="E559" s="4" t="s">
        <v>289</v>
      </c>
      <c r="F559" s="4" t="s">
        <v>90</v>
      </c>
      <c r="G559" s="145">
        <v>500</v>
      </c>
    </row>
    <row r="560" spans="1:7" s="20" customFormat="1" ht="15" x14ac:dyDescent="0.3">
      <c r="A560" s="43">
        <v>550</v>
      </c>
      <c r="B560" s="24" t="s">
        <v>34</v>
      </c>
      <c r="C560" s="5">
        <v>906</v>
      </c>
      <c r="D560" s="1">
        <v>1100</v>
      </c>
      <c r="E560" s="4"/>
      <c r="F560" s="4"/>
      <c r="G560" s="143">
        <f>G569+G561</f>
        <v>30354.699999999997</v>
      </c>
    </row>
    <row r="561" spans="1:11" s="20" customFormat="1" ht="14" x14ac:dyDescent="0.3">
      <c r="A561" s="43">
        <v>551</v>
      </c>
      <c r="B561" s="85" t="s">
        <v>611</v>
      </c>
      <c r="C561" s="5">
        <v>906</v>
      </c>
      <c r="D561" s="53">
        <v>1101</v>
      </c>
      <c r="E561" s="10"/>
      <c r="F561" s="10"/>
      <c r="G561" s="143">
        <f>G562</f>
        <v>13865.4</v>
      </c>
    </row>
    <row r="562" spans="1:11" s="20" customFormat="1" ht="29.5" customHeight="1" x14ac:dyDescent="0.3">
      <c r="A562" s="43">
        <v>552</v>
      </c>
      <c r="B562" s="92" t="s">
        <v>127</v>
      </c>
      <c r="C562" s="5">
        <v>906</v>
      </c>
      <c r="D562" s="53">
        <v>1101</v>
      </c>
      <c r="E562" s="31" t="s">
        <v>290</v>
      </c>
      <c r="F562" s="2"/>
      <c r="G562" s="143">
        <f>G563+G565+G567</f>
        <v>13865.4</v>
      </c>
    </row>
    <row r="563" spans="1:11" s="20" customFormat="1" ht="14" x14ac:dyDescent="0.3">
      <c r="A563" s="43">
        <v>553</v>
      </c>
      <c r="B563" s="85" t="s">
        <v>129</v>
      </c>
      <c r="C563" s="5">
        <v>906</v>
      </c>
      <c r="D563" s="53">
        <v>1101</v>
      </c>
      <c r="E563" s="2" t="s">
        <v>291</v>
      </c>
      <c r="F563" s="2"/>
      <c r="G563" s="143">
        <f>G564</f>
        <v>12825.4</v>
      </c>
    </row>
    <row r="564" spans="1:11" s="20" customFormat="1" ht="14" x14ac:dyDescent="0.3">
      <c r="A564" s="43">
        <v>554</v>
      </c>
      <c r="B564" s="91" t="s">
        <v>91</v>
      </c>
      <c r="C564" s="7">
        <v>906</v>
      </c>
      <c r="D564" s="54">
        <v>1101</v>
      </c>
      <c r="E564" s="4" t="s">
        <v>291</v>
      </c>
      <c r="F564" s="4" t="s">
        <v>90</v>
      </c>
      <c r="G564" s="144">
        <v>12825.4</v>
      </c>
    </row>
    <row r="565" spans="1:11" s="20" customFormat="1" ht="26.5" customHeight="1" x14ac:dyDescent="0.3">
      <c r="A565" s="43">
        <v>555</v>
      </c>
      <c r="B565" s="85" t="s">
        <v>448</v>
      </c>
      <c r="C565" s="5">
        <v>906</v>
      </c>
      <c r="D565" s="53">
        <v>1101</v>
      </c>
      <c r="E565" s="2" t="s">
        <v>380</v>
      </c>
      <c r="F565" s="4"/>
      <c r="G565" s="143">
        <f>G566</f>
        <v>650</v>
      </c>
    </row>
    <row r="566" spans="1:11" s="20" customFormat="1" ht="14" x14ac:dyDescent="0.3">
      <c r="A566" s="43">
        <v>556</v>
      </c>
      <c r="B566" s="91" t="s">
        <v>91</v>
      </c>
      <c r="C566" s="7">
        <v>906</v>
      </c>
      <c r="D566" s="54">
        <v>1101</v>
      </c>
      <c r="E566" s="4" t="s">
        <v>380</v>
      </c>
      <c r="F566" s="4" t="s">
        <v>90</v>
      </c>
      <c r="G566" s="144">
        <v>650</v>
      </c>
    </row>
    <row r="567" spans="1:11" s="20" customFormat="1" ht="26" x14ac:dyDescent="0.3">
      <c r="A567" s="43">
        <v>557</v>
      </c>
      <c r="B567" s="85" t="s">
        <v>477</v>
      </c>
      <c r="C567" s="5">
        <v>906</v>
      </c>
      <c r="D567" s="53">
        <v>1101</v>
      </c>
      <c r="E567" s="2" t="s">
        <v>478</v>
      </c>
      <c r="F567" s="4"/>
      <c r="G567" s="143">
        <f>G568</f>
        <v>390</v>
      </c>
    </row>
    <row r="568" spans="1:11" s="20" customFormat="1" ht="14" x14ac:dyDescent="0.3">
      <c r="A568" s="43">
        <v>558</v>
      </c>
      <c r="B568" s="91" t="s">
        <v>91</v>
      </c>
      <c r="C568" s="7">
        <v>906</v>
      </c>
      <c r="D568" s="54">
        <v>1101</v>
      </c>
      <c r="E568" s="4" t="s">
        <v>478</v>
      </c>
      <c r="F568" s="4" t="s">
        <v>90</v>
      </c>
      <c r="G568" s="144">
        <v>390</v>
      </c>
    </row>
    <row r="569" spans="1:11" s="20" customFormat="1" ht="14" x14ac:dyDescent="0.3">
      <c r="A569" s="43">
        <v>559</v>
      </c>
      <c r="B569" s="85" t="s">
        <v>539</v>
      </c>
      <c r="C569" s="28">
        <v>906</v>
      </c>
      <c r="D569" s="99">
        <v>1103</v>
      </c>
      <c r="E569" s="109"/>
      <c r="F569" s="4"/>
      <c r="G569" s="143">
        <f>G570</f>
        <v>16489.3</v>
      </c>
      <c r="I569" s="126"/>
      <c r="K569" s="126"/>
    </row>
    <row r="570" spans="1:11" s="20" customFormat="1" ht="26" x14ac:dyDescent="0.3">
      <c r="A570" s="43">
        <v>560</v>
      </c>
      <c r="B570" s="92" t="s">
        <v>619</v>
      </c>
      <c r="C570" s="28">
        <v>906</v>
      </c>
      <c r="D570" s="99">
        <v>1103</v>
      </c>
      <c r="E570" s="10" t="s">
        <v>292</v>
      </c>
      <c r="F570" s="10"/>
      <c r="G570" s="143">
        <f>G571+G573</f>
        <v>16489.3</v>
      </c>
      <c r="I570" s="124"/>
    </row>
    <row r="571" spans="1:11" s="20" customFormat="1" ht="26" x14ac:dyDescent="0.3">
      <c r="A571" s="43">
        <v>561</v>
      </c>
      <c r="B571" s="85" t="s">
        <v>460</v>
      </c>
      <c r="C571" s="5">
        <v>906</v>
      </c>
      <c r="D571" s="53">
        <v>1103</v>
      </c>
      <c r="E571" s="10" t="s">
        <v>655</v>
      </c>
      <c r="F571" s="4"/>
      <c r="G571" s="143">
        <f>G572</f>
        <v>16434</v>
      </c>
    </row>
    <row r="572" spans="1:11" s="20" customFormat="1" ht="14" x14ac:dyDescent="0.3">
      <c r="A572" s="43">
        <v>562</v>
      </c>
      <c r="B572" s="91" t="s">
        <v>91</v>
      </c>
      <c r="C572" s="42">
        <v>906</v>
      </c>
      <c r="D572" s="54">
        <v>1103</v>
      </c>
      <c r="E572" s="12" t="s">
        <v>655</v>
      </c>
      <c r="F572" s="4" t="s">
        <v>90</v>
      </c>
      <c r="G572" s="144">
        <v>16434</v>
      </c>
    </row>
    <row r="573" spans="1:11" s="20" customFormat="1" ht="39" x14ac:dyDescent="0.3">
      <c r="A573" s="43">
        <v>563</v>
      </c>
      <c r="B573" s="85" t="s">
        <v>724</v>
      </c>
      <c r="C573" s="28">
        <v>906</v>
      </c>
      <c r="D573" s="99">
        <v>1103</v>
      </c>
      <c r="E573" s="10" t="s">
        <v>725</v>
      </c>
      <c r="F573" s="10"/>
      <c r="G573" s="143">
        <f>G574</f>
        <v>55.3</v>
      </c>
    </row>
    <row r="574" spans="1:11" s="20" customFormat="1" ht="14" x14ac:dyDescent="0.3">
      <c r="A574" s="43">
        <v>564</v>
      </c>
      <c r="B574" s="91" t="s">
        <v>91</v>
      </c>
      <c r="C574" s="42">
        <v>906</v>
      </c>
      <c r="D574" s="100">
        <v>1103</v>
      </c>
      <c r="E574" s="12" t="s">
        <v>725</v>
      </c>
      <c r="F574" s="12" t="s">
        <v>90</v>
      </c>
      <c r="G574" s="144">
        <v>55.3</v>
      </c>
    </row>
    <row r="575" spans="1:11" s="20" customFormat="1" ht="30" x14ac:dyDescent="0.3">
      <c r="A575" s="43">
        <v>565</v>
      </c>
      <c r="B575" s="24" t="s">
        <v>433</v>
      </c>
      <c r="C575" s="28">
        <v>908</v>
      </c>
      <c r="D575" s="54"/>
      <c r="E575" s="4"/>
      <c r="F575" s="4"/>
      <c r="G575" s="143">
        <f>G585+G576</f>
        <v>264722.40000000002</v>
      </c>
    </row>
    <row r="576" spans="1:11" s="20" customFormat="1" ht="24" customHeight="1" x14ac:dyDescent="0.3">
      <c r="A576" s="43">
        <v>566</v>
      </c>
      <c r="B576" s="24" t="s">
        <v>13</v>
      </c>
      <c r="C576" s="31" t="s">
        <v>670</v>
      </c>
      <c r="D576" s="31" t="s">
        <v>474</v>
      </c>
      <c r="E576" s="12"/>
      <c r="F576" s="12"/>
      <c r="G576" s="143">
        <f>G577</f>
        <v>1487.4</v>
      </c>
    </row>
    <row r="577" spans="1:7" s="20" customFormat="1" ht="14" x14ac:dyDescent="0.3">
      <c r="A577" s="43">
        <v>567</v>
      </c>
      <c r="B577" s="85" t="s">
        <v>16</v>
      </c>
      <c r="C577" s="28">
        <v>908</v>
      </c>
      <c r="D577" s="53">
        <v>503</v>
      </c>
      <c r="E577" s="2"/>
      <c r="F577" s="2"/>
      <c r="G577" s="143">
        <f>G582+G578</f>
        <v>1487.4</v>
      </c>
    </row>
    <row r="578" spans="1:7" s="20" customFormat="1" ht="39" x14ac:dyDescent="0.3">
      <c r="A578" s="43">
        <v>568</v>
      </c>
      <c r="B578" s="85" t="s">
        <v>618</v>
      </c>
      <c r="C578" s="28">
        <v>908</v>
      </c>
      <c r="D578" s="53">
        <v>503</v>
      </c>
      <c r="E578" s="2" t="s">
        <v>201</v>
      </c>
      <c r="F578" s="2"/>
      <c r="G578" s="143">
        <f>G579</f>
        <v>667.4</v>
      </c>
    </row>
    <row r="579" spans="1:7" s="20" customFormat="1" ht="26" x14ac:dyDescent="0.3">
      <c r="A579" s="43">
        <v>569</v>
      </c>
      <c r="B579" s="85" t="s">
        <v>483</v>
      </c>
      <c r="C579" s="28">
        <v>908</v>
      </c>
      <c r="D579" s="53">
        <v>503</v>
      </c>
      <c r="E579" s="2" t="s">
        <v>278</v>
      </c>
      <c r="F579" s="2"/>
      <c r="G579" s="143">
        <f>G580</f>
        <v>667.4</v>
      </c>
    </row>
    <row r="580" spans="1:7" s="20" customFormat="1" ht="26" x14ac:dyDescent="0.3">
      <c r="A580" s="43">
        <v>570</v>
      </c>
      <c r="B580" s="85" t="s">
        <v>661</v>
      </c>
      <c r="C580" s="28">
        <v>908</v>
      </c>
      <c r="D580" s="53">
        <v>503</v>
      </c>
      <c r="E580" s="2" t="s">
        <v>660</v>
      </c>
      <c r="F580" s="2"/>
      <c r="G580" s="143">
        <f>G581</f>
        <v>667.4</v>
      </c>
    </row>
    <row r="581" spans="1:7" s="20" customFormat="1" ht="14" x14ac:dyDescent="0.3">
      <c r="A581" s="43">
        <v>571</v>
      </c>
      <c r="B581" s="91" t="s">
        <v>91</v>
      </c>
      <c r="C581" s="42">
        <v>908</v>
      </c>
      <c r="D581" s="54">
        <v>503</v>
      </c>
      <c r="E581" s="4" t="s">
        <v>660</v>
      </c>
      <c r="F581" s="4" t="s">
        <v>90</v>
      </c>
      <c r="G581" s="144">
        <v>667.4</v>
      </c>
    </row>
    <row r="582" spans="1:7" s="20" customFormat="1" ht="39" x14ac:dyDescent="0.3">
      <c r="A582" s="43">
        <v>572</v>
      </c>
      <c r="B582" s="92" t="s">
        <v>669</v>
      </c>
      <c r="C582" s="28">
        <v>908</v>
      </c>
      <c r="D582" s="53">
        <v>503</v>
      </c>
      <c r="E582" s="2" t="s">
        <v>351</v>
      </c>
      <c r="F582" s="2"/>
      <c r="G582" s="143">
        <f>G583</f>
        <v>820</v>
      </c>
    </row>
    <row r="583" spans="1:7" s="20" customFormat="1" ht="26" x14ac:dyDescent="0.3">
      <c r="A583" s="43">
        <v>573</v>
      </c>
      <c r="B583" s="85" t="s">
        <v>439</v>
      </c>
      <c r="C583" s="28">
        <v>908</v>
      </c>
      <c r="D583" s="53">
        <v>503</v>
      </c>
      <c r="E583" s="31" t="s">
        <v>352</v>
      </c>
      <c r="F583" s="2"/>
      <c r="G583" s="143">
        <f>G584</f>
        <v>820</v>
      </c>
    </row>
    <row r="584" spans="1:7" s="20" customFormat="1" ht="14" x14ac:dyDescent="0.3">
      <c r="A584" s="43">
        <v>574</v>
      </c>
      <c r="B584" s="91" t="s">
        <v>91</v>
      </c>
      <c r="C584" s="42">
        <v>908</v>
      </c>
      <c r="D584" s="54">
        <v>503</v>
      </c>
      <c r="E584" s="51" t="s">
        <v>352</v>
      </c>
      <c r="F584" s="4" t="s">
        <v>90</v>
      </c>
      <c r="G584" s="144">
        <v>820</v>
      </c>
    </row>
    <row r="585" spans="1:7" s="20" customFormat="1" ht="15" x14ac:dyDescent="0.3">
      <c r="A585" s="43">
        <v>575</v>
      </c>
      <c r="B585" s="24" t="s">
        <v>40</v>
      </c>
      <c r="C585" s="5">
        <v>908</v>
      </c>
      <c r="D585" s="1">
        <v>800</v>
      </c>
      <c r="E585" s="2"/>
      <c r="F585" s="2"/>
      <c r="G585" s="143">
        <f>G586+G606</f>
        <v>263235</v>
      </c>
    </row>
    <row r="586" spans="1:7" ht="14" x14ac:dyDescent="0.3">
      <c r="A586" s="43">
        <v>576</v>
      </c>
      <c r="B586" s="5" t="s">
        <v>23</v>
      </c>
      <c r="C586" s="5">
        <v>908</v>
      </c>
      <c r="D586" s="1">
        <v>801</v>
      </c>
      <c r="E586" s="2"/>
      <c r="F586" s="2"/>
      <c r="G586" s="143">
        <f>G587</f>
        <v>224209.30000000002</v>
      </c>
    </row>
    <row r="587" spans="1:7" s="20" customFormat="1" ht="30.65" customHeight="1" x14ac:dyDescent="0.3">
      <c r="A587" s="43">
        <v>577</v>
      </c>
      <c r="B587" s="92" t="s">
        <v>570</v>
      </c>
      <c r="C587" s="5">
        <v>908</v>
      </c>
      <c r="D587" s="1">
        <v>801</v>
      </c>
      <c r="E587" s="2" t="s">
        <v>209</v>
      </c>
      <c r="F587" s="2"/>
      <c r="G587" s="143">
        <f>G588</f>
        <v>224209.30000000002</v>
      </c>
    </row>
    <row r="588" spans="1:7" ht="14" x14ac:dyDescent="0.3">
      <c r="A588" s="43">
        <v>578</v>
      </c>
      <c r="B588" s="28" t="s">
        <v>105</v>
      </c>
      <c r="C588" s="5">
        <v>908</v>
      </c>
      <c r="D588" s="1">
        <v>801</v>
      </c>
      <c r="E588" s="10" t="s">
        <v>208</v>
      </c>
      <c r="F588" s="2"/>
      <c r="G588" s="143">
        <f>G589+G591+G593+G595+G602+G599+G604</f>
        <v>224209.30000000002</v>
      </c>
    </row>
    <row r="589" spans="1:7" ht="31.5" customHeight="1" x14ac:dyDescent="0.3">
      <c r="A589" s="43">
        <v>579</v>
      </c>
      <c r="B589" s="5" t="s">
        <v>152</v>
      </c>
      <c r="C589" s="5">
        <v>908</v>
      </c>
      <c r="D589" s="1">
        <v>801</v>
      </c>
      <c r="E589" s="2" t="s">
        <v>595</v>
      </c>
      <c r="F589" s="2"/>
      <c r="G589" s="143">
        <f>G590</f>
        <v>40242.400000000001</v>
      </c>
    </row>
    <row r="590" spans="1:7" ht="12.75" customHeight="1" x14ac:dyDescent="0.3">
      <c r="A590" s="43">
        <v>580</v>
      </c>
      <c r="B590" s="7" t="s">
        <v>91</v>
      </c>
      <c r="C590" s="7">
        <v>908</v>
      </c>
      <c r="D590" s="3">
        <v>801</v>
      </c>
      <c r="E590" s="4" t="s">
        <v>595</v>
      </c>
      <c r="F590" s="4" t="s">
        <v>90</v>
      </c>
      <c r="G590" s="144">
        <v>40242.400000000001</v>
      </c>
    </row>
    <row r="591" spans="1:7" ht="26.5" customHeight="1" x14ac:dyDescent="0.3">
      <c r="A591" s="43">
        <v>581</v>
      </c>
      <c r="B591" s="85" t="s">
        <v>153</v>
      </c>
      <c r="C591" s="5">
        <v>908</v>
      </c>
      <c r="D591" s="1">
        <v>801</v>
      </c>
      <c r="E591" s="2" t="s">
        <v>207</v>
      </c>
      <c r="F591" s="2"/>
      <c r="G591" s="143">
        <f>G592</f>
        <v>36004.300000000003</v>
      </c>
    </row>
    <row r="592" spans="1:7" ht="14" x14ac:dyDescent="0.3">
      <c r="A592" s="43">
        <v>582</v>
      </c>
      <c r="B592" s="7" t="s">
        <v>86</v>
      </c>
      <c r="C592" s="7">
        <v>908</v>
      </c>
      <c r="D592" s="3">
        <v>801</v>
      </c>
      <c r="E592" s="4" t="s">
        <v>207</v>
      </c>
      <c r="F592" s="4" t="s">
        <v>85</v>
      </c>
      <c r="G592" s="144">
        <v>36004.300000000003</v>
      </c>
    </row>
    <row r="593" spans="1:7" ht="26" x14ac:dyDescent="0.3">
      <c r="A593" s="43">
        <v>583</v>
      </c>
      <c r="B593" s="5" t="s">
        <v>154</v>
      </c>
      <c r="C593" s="5">
        <v>908</v>
      </c>
      <c r="D593" s="1">
        <v>801</v>
      </c>
      <c r="E593" s="2" t="s">
        <v>210</v>
      </c>
      <c r="F593" s="2"/>
      <c r="G593" s="143">
        <f>G594</f>
        <v>129059.2</v>
      </c>
    </row>
    <row r="594" spans="1:7" ht="14" x14ac:dyDescent="0.3">
      <c r="A594" s="43">
        <v>584</v>
      </c>
      <c r="B594" s="7" t="s">
        <v>86</v>
      </c>
      <c r="C594" s="7">
        <v>908</v>
      </c>
      <c r="D594" s="3">
        <v>801</v>
      </c>
      <c r="E594" s="4" t="s">
        <v>210</v>
      </c>
      <c r="F594" s="4" t="s">
        <v>85</v>
      </c>
      <c r="G594" s="144">
        <v>129059.2</v>
      </c>
    </row>
    <row r="595" spans="1:7" ht="14" x14ac:dyDescent="0.3">
      <c r="A595" s="43">
        <v>585</v>
      </c>
      <c r="B595" s="5" t="s">
        <v>38</v>
      </c>
      <c r="C595" s="5">
        <v>908</v>
      </c>
      <c r="D595" s="1">
        <v>801</v>
      </c>
      <c r="E595" s="2" t="s">
        <v>596</v>
      </c>
      <c r="F595" s="2"/>
      <c r="G595" s="143">
        <f>G597+G596+G598</f>
        <v>545</v>
      </c>
    </row>
    <row r="596" spans="1:7" ht="26" x14ac:dyDescent="0.3">
      <c r="A596" s="43">
        <v>586</v>
      </c>
      <c r="B596" s="7" t="s">
        <v>77</v>
      </c>
      <c r="C596" s="7">
        <v>908</v>
      </c>
      <c r="D596" s="3">
        <v>801</v>
      </c>
      <c r="E596" s="4" t="s">
        <v>596</v>
      </c>
      <c r="F596" s="4" t="s">
        <v>78</v>
      </c>
      <c r="G596" s="144">
        <v>50</v>
      </c>
    </row>
    <row r="597" spans="1:7" ht="14" x14ac:dyDescent="0.3">
      <c r="A597" s="43">
        <v>587</v>
      </c>
      <c r="B597" s="7" t="s">
        <v>86</v>
      </c>
      <c r="C597" s="7">
        <v>908</v>
      </c>
      <c r="D597" s="3">
        <v>801</v>
      </c>
      <c r="E597" s="4" t="s">
        <v>596</v>
      </c>
      <c r="F597" s="4" t="s">
        <v>85</v>
      </c>
      <c r="G597" s="144">
        <v>455</v>
      </c>
    </row>
    <row r="598" spans="1:7" ht="14" x14ac:dyDescent="0.3">
      <c r="A598" s="43">
        <v>588</v>
      </c>
      <c r="B598" s="7" t="s">
        <v>91</v>
      </c>
      <c r="C598" s="7">
        <v>908</v>
      </c>
      <c r="D598" s="3">
        <v>801</v>
      </c>
      <c r="E598" s="4" t="s">
        <v>596</v>
      </c>
      <c r="F598" s="4" t="s">
        <v>90</v>
      </c>
      <c r="G598" s="144">
        <v>40</v>
      </c>
    </row>
    <row r="599" spans="1:7" ht="52" x14ac:dyDescent="0.3">
      <c r="A599" s="43">
        <v>589</v>
      </c>
      <c r="B599" s="85" t="s">
        <v>375</v>
      </c>
      <c r="C599" s="5">
        <v>908</v>
      </c>
      <c r="D599" s="53">
        <v>801</v>
      </c>
      <c r="E599" s="2" t="s">
        <v>212</v>
      </c>
      <c r="F599" s="4"/>
      <c r="G599" s="143">
        <f>G600+G601</f>
        <v>18108.400000000001</v>
      </c>
    </row>
    <row r="600" spans="1:7" ht="15.5" x14ac:dyDescent="0.35">
      <c r="A600" s="43">
        <v>590</v>
      </c>
      <c r="B600" s="91" t="s">
        <v>86</v>
      </c>
      <c r="C600" s="7">
        <v>908</v>
      </c>
      <c r="D600" s="54">
        <v>801</v>
      </c>
      <c r="E600" s="4" t="s">
        <v>212</v>
      </c>
      <c r="F600" s="4" t="s">
        <v>85</v>
      </c>
      <c r="G600" s="138">
        <f>265+10676.3+2190.2+30+2435.6+74</f>
        <v>15671.1</v>
      </c>
    </row>
    <row r="601" spans="1:7" ht="15.5" x14ac:dyDescent="0.35">
      <c r="A601" s="43">
        <v>591</v>
      </c>
      <c r="B601" s="7" t="s">
        <v>91</v>
      </c>
      <c r="C601" s="7">
        <v>908</v>
      </c>
      <c r="D601" s="3">
        <v>801</v>
      </c>
      <c r="E601" s="4" t="s">
        <v>212</v>
      </c>
      <c r="F601" s="4" t="s">
        <v>90</v>
      </c>
      <c r="G601" s="138">
        <f>1730.4+631.9+75</f>
        <v>2437.3000000000002</v>
      </c>
    </row>
    <row r="602" spans="1:7" ht="52" x14ac:dyDescent="0.3">
      <c r="A602" s="43">
        <v>592</v>
      </c>
      <c r="B602" s="92" t="s">
        <v>674</v>
      </c>
      <c r="C602" s="5">
        <v>908</v>
      </c>
      <c r="D602" s="87">
        <v>801</v>
      </c>
      <c r="E602" s="10" t="s">
        <v>566</v>
      </c>
      <c r="F602" s="2"/>
      <c r="G602" s="143">
        <f>G603</f>
        <v>200</v>
      </c>
    </row>
    <row r="603" spans="1:7" ht="14" x14ac:dyDescent="0.3">
      <c r="A603" s="43">
        <v>593</v>
      </c>
      <c r="B603" s="91" t="s">
        <v>91</v>
      </c>
      <c r="C603" s="7">
        <v>908</v>
      </c>
      <c r="D603" s="88">
        <v>801</v>
      </c>
      <c r="E603" s="12" t="s">
        <v>566</v>
      </c>
      <c r="F603" s="4" t="s">
        <v>90</v>
      </c>
      <c r="G603" s="145">
        <v>200</v>
      </c>
    </row>
    <row r="604" spans="1:7" ht="65" x14ac:dyDescent="0.3">
      <c r="A604" s="43">
        <v>594</v>
      </c>
      <c r="B604" s="92" t="s">
        <v>589</v>
      </c>
      <c r="C604" s="5">
        <v>908</v>
      </c>
      <c r="D604" s="87">
        <v>801</v>
      </c>
      <c r="E604" s="10" t="s">
        <v>588</v>
      </c>
      <c r="F604" s="2"/>
      <c r="G604" s="143">
        <f>G605</f>
        <v>50</v>
      </c>
    </row>
    <row r="605" spans="1:7" ht="14" x14ac:dyDescent="0.3">
      <c r="A605" s="43">
        <v>595</v>
      </c>
      <c r="B605" s="91" t="s">
        <v>91</v>
      </c>
      <c r="C605" s="7">
        <v>908</v>
      </c>
      <c r="D605" s="88">
        <v>801</v>
      </c>
      <c r="E605" s="12" t="s">
        <v>588</v>
      </c>
      <c r="F605" s="4" t="s">
        <v>90</v>
      </c>
      <c r="G605" s="144">
        <v>50</v>
      </c>
    </row>
    <row r="606" spans="1:7" ht="15" x14ac:dyDescent="0.3">
      <c r="A606" s="43">
        <v>596</v>
      </c>
      <c r="B606" s="45" t="s">
        <v>89</v>
      </c>
      <c r="C606" s="5">
        <v>908</v>
      </c>
      <c r="D606" s="52" t="s">
        <v>87</v>
      </c>
      <c r="E606" s="44" t="s">
        <v>88</v>
      </c>
      <c r="F606" s="44" t="s">
        <v>88</v>
      </c>
      <c r="G606" s="143">
        <f>G607+G612</f>
        <v>39025.699999999997</v>
      </c>
    </row>
    <row r="607" spans="1:7" ht="26" x14ac:dyDescent="0.3">
      <c r="A607" s="43">
        <v>597</v>
      </c>
      <c r="B607" s="28" t="s">
        <v>570</v>
      </c>
      <c r="C607" s="5">
        <v>908</v>
      </c>
      <c r="D607" s="52" t="s">
        <v>87</v>
      </c>
      <c r="E607" s="2" t="s">
        <v>209</v>
      </c>
      <c r="F607" s="44"/>
      <c r="G607" s="143">
        <f>G608</f>
        <v>38048.199999999997</v>
      </c>
    </row>
    <row r="608" spans="1:7" ht="39" x14ac:dyDescent="0.3">
      <c r="A608" s="43">
        <v>598</v>
      </c>
      <c r="B608" s="28" t="s">
        <v>590</v>
      </c>
      <c r="C608" s="5">
        <v>908</v>
      </c>
      <c r="D608" s="1">
        <v>804</v>
      </c>
      <c r="E608" s="2" t="s">
        <v>214</v>
      </c>
      <c r="F608" s="2"/>
      <c r="G608" s="143">
        <f>G609</f>
        <v>38048.199999999997</v>
      </c>
    </row>
    <row r="609" spans="1:7" ht="26" x14ac:dyDescent="0.3">
      <c r="A609" s="43">
        <v>599</v>
      </c>
      <c r="B609" s="5" t="s">
        <v>155</v>
      </c>
      <c r="C609" s="5">
        <v>908</v>
      </c>
      <c r="D609" s="1">
        <v>804</v>
      </c>
      <c r="E609" s="2" t="s">
        <v>601</v>
      </c>
      <c r="F609" s="2"/>
      <c r="G609" s="143">
        <f>G610+G611</f>
        <v>38048.199999999997</v>
      </c>
    </row>
    <row r="610" spans="1:7" ht="15.5" x14ac:dyDescent="0.35">
      <c r="A610" s="43">
        <v>600</v>
      </c>
      <c r="B610" s="7" t="s">
        <v>45</v>
      </c>
      <c r="C610" s="7">
        <v>908</v>
      </c>
      <c r="D610" s="3">
        <v>804</v>
      </c>
      <c r="E610" s="4" t="s">
        <v>601</v>
      </c>
      <c r="F610" s="4" t="s">
        <v>44</v>
      </c>
      <c r="G610" s="138">
        <v>35953.199999999997</v>
      </c>
    </row>
    <row r="611" spans="1:7" ht="24.5" customHeight="1" x14ac:dyDescent="0.35">
      <c r="A611" s="43">
        <v>601</v>
      </c>
      <c r="B611" s="7" t="s">
        <v>77</v>
      </c>
      <c r="C611" s="7">
        <v>908</v>
      </c>
      <c r="D611" s="3">
        <v>804</v>
      </c>
      <c r="E611" s="4" t="s">
        <v>601</v>
      </c>
      <c r="F611" s="4" t="s">
        <v>78</v>
      </c>
      <c r="G611" s="138">
        <v>2095</v>
      </c>
    </row>
    <row r="612" spans="1:7" ht="14" x14ac:dyDescent="0.3">
      <c r="A612" s="43">
        <v>602</v>
      </c>
      <c r="B612" s="85" t="s">
        <v>156</v>
      </c>
      <c r="C612" s="5">
        <v>908</v>
      </c>
      <c r="D612" s="53">
        <v>804</v>
      </c>
      <c r="E612" s="2" t="s">
        <v>189</v>
      </c>
      <c r="F612" s="2"/>
      <c r="G612" s="143">
        <f>G617+G613+G615</f>
        <v>977.5</v>
      </c>
    </row>
    <row r="613" spans="1:7" ht="25" customHeight="1" x14ac:dyDescent="0.3">
      <c r="A613" s="43">
        <v>603</v>
      </c>
      <c r="B613" s="85" t="s">
        <v>554</v>
      </c>
      <c r="C613" s="5">
        <v>908</v>
      </c>
      <c r="D613" s="53">
        <v>804</v>
      </c>
      <c r="E613" s="2" t="s">
        <v>553</v>
      </c>
      <c r="F613" s="2"/>
      <c r="G613" s="143">
        <f>G614</f>
        <v>350</v>
      </c>
    </row>
    <row r="614" spans="1:7" ht="14" x14ac:dyDescent="0.3">
      <c r="A614" s="43">
        <v>604</v>
      </c>
      <c r="B614" s="91" t="s">
        <v>52</v>
      </c>
      <c r="C614" s="7">
        <v>908</v>
      </c>
      <c r="D614" s="54">
        <v>804</v>
      </c>
      <c r="E614" s="4" t="s">
        <v>553</v>
      </c>
      <c r="F614" s="4" t="s">
        <v>51</v>
      </c>
      <c r="G614" s="144">
        <v>350</v>
      </c>
    </row>
    <row r="615" spans="1:7" ht="26" x14ac:dyDescent="0.3">
      <c r="A615" s="43">
        <v>605</v>
      </c>
      <c r="B615" s="85" t="s">
        <v>392</v>
      </c>
      <c r="C615" s="5">
        <v>908</v>
      </c>
      <c r="D615" s="87">
        <v>804</v>
      </c>
      <c r="E615" s="10" t="s">
        <v>391</v>
      </c>
      <c r="F615" s="4"/>
      <c r="G615" s="143">
        <f>G616</f>
        <v>386.5</v>
      </c>
    </row>
    <row r="616" spans="1:7" ht="14" x14ac:dyDescent="0.3">
      <c r="A616" s="43">
        <v>606</v>
      </c>
      <c r="B616" s="91" t="s">
        <v>52</v>
      </c>
      <c r="C616" s="7">
        <v>908</v>
      </c>
      <c r="D616" s="88">
        <v>804</v>
      </c>
      <c r="E616" s="12" t="s">
        <v>391</v>
      </c>
      <c r="F616" s="4" t="s">
        <v>51</v>
      </c>
      <c r="G616" s="144">
        <v>386.5</v>
      </c>
    </row>
    <row r="617" spans="1:7" ht="26" x14ac:dyDescent="0.3">
      <c r="A617" s="43">
        <v>607</v>
      </c>
      <c r="B617" s="85" t="s">
        <v>656</v>
      </c>
      <c r="C617" s="5">
        <v>908</v>
      </c>
      <c r="D617" s="87">
        <v>804</v>
      </c>
      <c r="E617" s="82" t="s">
        <v>658</v>
      </c>
      <c r="F617" s="51"/>
      <c r="G617" s="143">
        <f>G618</f>
        <v>241</v>
      </c>
    </row>
    <row r="618" spans="1:7" ht="14" x14ac:dyDescent="0.3">
      <c r="A618" s="43">
        <v>608</v>
      </c>
      <c r="B618" s="91" t="s">
        <v>91</v>
      </c>
      <c r="C618" s="7">
        <v>908</v>
      </c>
      <c r="D618" s="88">
        <v>804</v>
      </c>
      <c r="E618" s="123" t="s">
        <v>658</v>
      </c>
      <c r="F618" s="51" t="s">
        <v>90</v>
      </c>
      <c r="G618" s="144">
        <v>241</v>
      </c>
    </row>
    <row r="619" spans="1:7" ht="15" x14ac:dyDescent="0.25">
      <c r="A619" s="43">
        <v>609</v>
      </c>
      <c r="B619" s="24" t="s">
        <v>61</v>
      </c>
      <c r="C619" s="28">
        <v>912</v>
      </c>
      <c r="D619" s="1"/>
      <c r="E619" s="2"/>
      <c r="F619" s="2"/>
      <c r="G619" s="142">
        <f>G620</f>
        <v>7154.6</v>
      </c>
    </row>
    <row r="620" spans="1:7" ht="15" x14ac:dyDescent="0.3">
      <c r="A620" s="43">
        <v>610</v>
      </c>
      <c r="B620" s="24" t="s">
        <v>4</v>
      </c>
      <c r="C620" s="28">
        <v>912</v>
      </c>
      <c r="D620" s="1">
        <v>100</v>
      </c>
      <c r="E620" s="2"/>
      <c r="F620" s="2"/>
      <c r="G620" s="143">
        <f>G621</f>
        <v>7154.6</v>
      </c>
    </row>
    <row r="621" spans="1:7" ht="39" x14ac:dyDescent="0.3">
      <c r="A621" s="43">
        <v>611</v>
      </c>
      <c r="B621" s="5" t="s">
        <v>27</v>
      </c>
      <c r="C621" s="28">
        <v>912</v>
      </c>
      <c r="D621" s="1">
        <v>103</v>
      </c>
      <c r="E621" s="2"/>
      <c r="F621" s="2"/>
      <c r="G621" s="143">
        <f>G622</f>
        <v>7154.6</v>
      </c>
    </row>
    <row r="622" spans="1:7" ht="14" x14ac:dyDescent="0.3">
      <c r="A622" s="43">
        <v>612</v>
      </c>
      <c r="B622" s="5" t="s">
        <v>156</v>
      </c>
      <c r="C622" s="28">
        <v>912</v>
      </c>
      <c r="D622" s="9">
        <v>103</v>
      </c>
      <c r="E622" s="2" t="s">
        <v>189</v>
      </c>
      <c r="F622" s="2"/>
      <c r="G622" s="143">
        <f>G625+G623+G628</f>
        <v>7154.6</v>
      </c>
    </row>
    <row r="623" spans="1:7" s="21" customFormat="1" ht="14" x14ac:dyDescent="0.3">
      <c r="A623" s="43">
        <v>613</v>
      </c>
      <c r="B623" s="5" t="s">
        <v>108</v>
      </c>
      <c r="C623" s="28">
        <v>912</v>
      </c>
      <c r="D623" s="9">
        <v>103</v>
      </c>
      <c r="E623" s="2" t="s">
        <v>248</v>
      </c>
      <c r="F623" s="2"/>
      <c r="G623" s="143">
        <f>G624</f>
        <v>504</v>
      </c>
    </row>
    <row r="624" spans="1:7" ht="14" x14ac:dyDescent="0.3">
      <c r="A624" s="43">
        <v>614</v>
      </c>
      <c r="B624" s="7" t="s">
        <v>81</v>
      </c>
      <c r="C624" s="42">
        <v>912</v>
      </c>
      <c r="D624" s="11">
        <v>103</v>
      </c>
      <c r="E624" s="4" t="s">
        <v>248</v>
      </c>
      <c r="F624" s="4" t="s">
        <v>50</v>
      </c>
      <c r="G624" s="144">
        <v>504</v>
      </c>
    </row>
    <row r="625" spans="1:11" ht="26" x14ac:dyDescent="0.3">
      <c r="A625" s="43">
        <v>615</v>
      </c>
      <c r="B625" s="5" t="s">
        <v>109</v>
      </c>
      <c r="C625" s="28">
        <v>912</v>
      </c>
      <c r="D625" s="9">
        <v>103</v>
      </c>
      <c r="E625" s="59" t="s">
        <v>247</v>
      </c>
      <c r="F625" s="10"/>
      <c r="G625" s="143">
        <f>G626+G627</f>
        <v>3875.7</v>
      </c>
    </row>
    <row r="626" spans="1:11" ht="14" x14ac:dyDescent="0.3">
      <c r="A626" s="43">
        <v>616</v>
      </c>
      <c r="B626" s="7" t="s">
        <v>81</v>
      </c>
      <c r="C626" s="42">
        <v>912</v>
      </c>
      <c r="D626" s="11">
        <v>103</v>
      </c>
      <c r="E626" s="60" t="s">
        <v>247</v>
      </c>
      <c r="F626" s="4" t="s">
        <v>50</v>
      </c>
      <c r="G626" s="144">
        <v>3026.7</v>
      </c>
    </row>
    <row r="627" spans="1:11" ht="26" x14ac:dyDescent="0.3">
      <c r="A627" s="43">
        <v>617</v>
      </c>
      <c r="B627" s="7" t="s">
        <v>77</v>
      </c>
      <c r="C627" s="42">
        <v>912</v>
      </c>
      <c r="D627" s="11">
        <v>103</v>
      </c>
      <c r="E627" s="60" t="s">
        <v>247</v>
      </c>
      <c r="F627" s="4">
        <v>240</v>
      </c>
      <c r="G627" s="144">
        <v>849</v>
      </c>
    </row>
    <row r="628" spans="1:11" ht="14" x14ac:dyDescent="0.3">
      <c r="A628" s="43">
        <v>618</v>
      </c>
      <c r="B628" s="5" t="s">
        <v>329</v>
      </c>
      <c r="C628" s="28">
        <v>912</v>
      </c>
      <c r="D628" s="9">
        <v>103</v>
      </c>
      <c r="E628" s="59" t="s">
        <v>330</v>
      </c>
      <c r="F628" s="2"/>
      <c r="G628" s="143">
        <f>G629</f>
        <v>2774.9</v>
      </c>
    </row>
    <row r="629" spans="1:11" ht="14" x14ac:dyDescent="0.3">
      <c r="A629" s="43">
        <v>619</v>
      </c>
      <c r="B629" s="7" t="s">
        <v>81</v>
      </c>
      <c r="C629" s="42">
        <v>912</v>
      </c>
      <c r="D629" s="11">
        <v>103</v>
      </c>
      <c r="E629" s="60" t="s">
        <v>330</v>
      </c>
      <c r="F629" s="4" t="s">
        <v>50</v>
      </c>
      <c r="G629" s="144">
        <v>2774.9</v>
      </c>
    </row>
    <row r="630" spans="1:11" ht="30" x14ac:dyDescent="0.25">
      <c r="A630" s="43">
        <v>620</v>
      </c>
      <c r="B630" s="24" t="s">
        <v>62</v>
      </c>
      <c r="C630" s="28">
        <v>913</v>
      </c>
      <c r="D630" s="11"/>
      <c r="E630" s="27"/>
      <c r="F630" s="12"/>
      <c r="G630" s="142">
        <f>G631</f>
        <v>6364.8</v>
      </c>
      <c r="I630" s="66"/>
      <c r="J630" s="34"/>
    </row>
    <row r="631" spans="1:11" ht="15" x14ac:dyDescent="0.25">
      <c r="A631" s="43">
        <v>621</v>
      </c>
      <c r="B631" s="24" t="s">
        <v>4</v>
      </c>
      <c r="C631" s="28">
        <v>913</v>
      </c>
      <c r="D631" s="1">
        <v>100</v>
      </c>
      <c r="E631" s="27"/>
      <c r="F631" s="12"/>
      <c r="G631" s="142">
        <f>G632</f>
        <v>6364.8</v>
      </c>
      <c r="I631" s="66"/>
      <c r="J631" s="34"/>
    </row>
    <row r="632" spans="1:11" ht="26" x14ac:dyDescent="0.25">
      <c r="A632" s="43">
        <v>622</v>
      </c>
      <c r="B632" s="5" t="s">
        <v>416</v>
      </c>
      <c r="C632" s="28">
        <v>913</v>
      </c>
      <c r="D632" s="1">
        <v>106</v>
      </c>
      <c r="E632" s="27"/>
      <c r="F632" s="12"/>
      <c r="G632" s="142">
        <f>G633</f>
        <v>6364.8</v>
      </c>
      <c r="I632" s="66"/>
      <c r="J632" s="34"/>
    </row>
    <row r="633" spans="1:11" ht="21" customHeight="1" x14ac:dyDescent="0.3">
      <c r="A633" s="43">
        <v>623</v>
      </c>
      <c r="B633" s="5" t="s">
        <v>156</v>
      </c>
      <c r="C633" s="28">
        <v>913</v>
      </c>
      <c r="D633" s="1">
        <v>106</v>
      </c>
      <c r="E633" s="2" t="s">
        <v>189</v>
      </c>
      <c r="F633" s="2"/>
      <c r="G633" s="143">
        <f>G634+G636</f>
        <v>6364.8</v>
      </c>
      <c r="I633" s="66"/>
      <c r="J633" s="34"/>
    </row>
    <row r="634" spans="1:11" ht="26" x14ac:dyDescent="0.3">
      <c r="A634" s="43">
        <v>624</v>
      </c>
      <c r="B634" s="5" t="s">
        <v>28</v>
      </c>
      <c r="C634" s="28">
        <v>913</v>
      </c>
      <c r="D634" s="1">
        <v>106</v>
      </c>
      <c r="E634" s="2" t="s">
        <v>255</v>
      </c>
      <c r="F634" s="2"/>
      <c r="G634" s="143">
        <f>G635</f>
        <v>2130.3000000000002</v>
      </c>
      <c r="I634" s="66"/>
      <c r="J634" s="34"/>
    </row>
    <row r="635" spans="1:11" ht="14" x14ac:dyDescent="0.3">
      <c r="A635" s="43">
        <v>625</v>
      </c>
      <c r="B635" s="7" t="s">
        <v>81</v>
      </c>
      <c r="C635" s="42">
        <v>913</v>
      </c>
      <c r="D635" s="3">
        <v>106</v>
      </c>
      <c r="E635" s="4" t="s">
        <v>255</v>
      </c>
      <c r="F635" s="4" t="s">
        <v>50</v>
      </c>
      <c r="G635" s="144">
        <v>2130.3000000000002</v>
      </c>
      <c r="I635" s="66"/>
      <c r="J635" s="34"/>
    </row>
    <row r="636" spans="1:11" ht="26" x14ac:dyDescent="0.3">
      <c r="A636" s="43">
        <v>626</v>
      </c>
      <c r="B636" s="5" t="s">
        <v>109</v>
      </c>
      <c r="C636" s="28">
        <v>913</v>
      </c>
      <c r="D636" s="9">
        <v>106</v>
      </c>
      <c r="E636" s="59" t="s">
        <v>254</v>
      </c>
      <c r="F636" s="10"/>
      <c r="G636" s="143">
        <f>G637+G638</f>
        <v>4234.5</v>
      </c>
      <c r="I636" s="66"/>
      <c r="J636" s="34"/>
    </row>
    <row r="637" spans="1:11" ht="14" x14ac:dyDescent="0.3">
      <c r="A637" s="43">
        <v>627</v>
      </c>
      <c r="B637" s="7" t="s">
        <v>81</v>
      </c>
      <c r="C637" s="42">
        <v>913</v>
      </c>
      <c r="D637" s="11">
        <v>106</v>
      </c>
      <c r="E637" s="60" t="s">
        <v>254</v>
      </c>
      <c r="F637" s="4" t="s">
        <v>50</v>
      </c>
      <c r="G637" s="144">
        <f>3689.3+37</f>
        <v>3726.3</v>
      </c>
      <c r="I637" s="66"/>
      <c r="J637" s="34"/>
    </row>
    <row r="638" spans="1:11" ht="26" x14ac:dyDescent="0.3">
      <c r="A638" s="43">
        <v>628</v>
      </c>
      <c r="B638" s="7" t="s">
        <v>77</v>
      </c>
      <c r="C638" s="42">
        <v>913</v>
      </c>
      <c r="D638" s="11">
        <v>106</v>
      </c>
      <c r="E638" s="60" t="s">
        <v>254</v>
      </c>
      <c r="F638" s="4">
        <v>240</v>
      </c>
      <c r="G638" s="144">
        <v>508.2</v>
      </c>
      <c r="I638" s="66"/>
      <c r="J638" s="34"/>
    </row>
    <row r="639" spans="1:11" ht="28.5" customHeight="1" x14ac:dyDescent="0.25">
      <c r="A639" s="43">
        <v>629</v>
      </c>
      <c r="B639" s="24" t="s">
        <v>63</v>
      </c>
      <c r="C639" s="28">
        <v>919</v>
      </c>
      <c r="D639" s="1"/>
      <c r="E639" s="2"/>
      <c r="F639" s="2"/>
      <c r="G639" s="142">
        <f>G640</f>
        <v>38218.100000000006</v>
      </c>
      <c r="I639" s="61"/>
      <c r="J639" s="34"/>
      <c r="K639" s="34"/>
    </row>
    <row r="640" spans="1:11" ht="21" customHeight="1" x14ac:dyDescent="0.25">
      <c r="A640" s="43">
        <v>630</v>
      </c>
      <c r="B640" s="24" t="s">
        <v>4</v>
      </c>
      <c r="C640" s="28">
        <v>919</v>
      </c>
      <c r="D640" s="1">
        <v>100</v>
      </c>
      <c r="E640" s="2"/>
      <c r="F640" s="2"/>
      <c r="G640" s="142">
        <f>G641+G646</f>
        <v>38218.100000000006</v>
      </c>
      <c r="I640" s="61"/>
      <c r="J640" s="34"/>
      <c r="K640" s="34"/>
    </row>
    <row r="641" spans="1:7" ht="26" x14ac:dyDescent="0.3">
      <c r="A641" s="43">
        <v>631</v>
      </c>
      <c r="B641" s="5" t="s">
        <v>31</v>
      </c>
      <c r="C641" s="28">
        <v>919</v>
      </c>
      <c r="D641" s="1">
        <v>106</v>
      </c>
      <c r="E641" s="2"/>
      <c r="F641" s="2"/>
      <c r="G641" s="143">
        <f>G642</f>
        <v>18689.400000000001</v>
      </c>
    </row>
    <row r="642" spans="1:7" ht="24" customHeight="1" x14ac:dyDescent="0.3">
      <c r="A642" s="43">
        <v>632</v>
      </c>
      <c r="B642" s="28" t="s">
        <v>626</v>
      </c>
      <c r="C642" s="28">
        <v>919</v>
      </c>
      <c r="D642" s="1">
        <v>106</v>
      </c>
      <c r="E642" s="2" t="s">
        <v>252</v>
      </c>
      <c r="F642" s="2"/>
      <c r="G642" s="143">
        <f>G643</f>
        <v>18689.400000000001</v>
      </c>
    </row>
    <row r="643" spans="1:7" ht="30.65" customHeight="1" x14ac:dyDescent="0.3">
      <c r="A643" s="43">
        <v>633</v>
      </c>
      <c r="B643" s="5" t="s">
        <v>109</v>
      </c>
      <c r="C643" s="28">
        <v>919</v>
      </c>
      <c r="D643" s="1">
        <v>106</v>
      </c>
      <c r="E643" s="2" t="s">
        <v>253</v>
      </c>
      <c r="F643" s="2"/>
      <c r="G643" s="143">
        <f>G644+G645</f>
        <v>18689.400000000001</v>
      </c>
    </row>
    <row r="644" spans="1:7" ht="14" x14ac:dyDescent="0.3">
      <c r="A644" s="43">
        <v>634</v>
      </c>
      <c r="B644" s="7" t="s">
        <v>81</v>
      </c>
      <c r="C644" s="42">
        <v>919</v>
      </c>
      <c r="D644" s="3">
        <v>106</v>
      </c>
      <c r="E644" s="60" t="s">
        <v>253</v>
      </c>
      <c r="F644" s="4" t="s">
        <v>50</v>
      </c>
      <c r="G644" s="144">
        <v>17900</v>
      </c>
    </row>
    <row r="645" spans="1:7" ht="26" x14ac:dyDescent="0.3">
      <c r="A645" s="43">
        <v>635</v>
      </c>
      <c r="B645" s="7" t="s">
        <v>77</v>
      </c>
      <c r="C645" s="42">
        <v>919</v>
      </c>
      <c r="D645" s="3">
        <v>106</v>
      </c>
      <c r="E645" s="60" t="s">
        <v>253</v>
      </c>
      <c r="F645" s="4">
        <v>240</v>
      </c>
      <c r="G645" s="144">
        <v>789.4</v>
      </c>
    </row>
    <row r="646" spans="1:7" ht="14" x14ac:dyDescent="0.3">
      <c r="A646" s="43">
        <v>636</v>
      </c>
      <c r="B646" s="85" t="s">
        <v>25</v>
      </c>
      <c r="C646" s="28">
        <v>919</v>
      </c>
      <c r="D646" s="9">
        <v>113</v>
      </c>
      <c r="E646" s="60"/>
      <c r="F646" s="4"/>
      <c r="G646" s="143">
        <f>G647+G651</f>
        <v>19528.7</v>
      </c>
    </row>
    <row r="647" spans="1:7" ht="39" x14ac:dyDescent="0.3">
      <c r="A647" s="43">
        <v>637</v>
      </c>
      <c r="B647" s="92" t="s">
        <v>568</v>
      </c>
      <c r="C647" s="28">
        <v>919</v>
      </c>
      <c r="D647" s="53">
        <v>113</v>
      </c>
      <c r="E647" s="10" t="s">
        <v>249</v>
      </c>
      <c r="F647" s="4"/>
      <c r="G647" s="143">
        <f>G648</f>
        <v>2032.7</v>
      </c>
    </row>
    <row r="648" spans="1:7" ht="39" x14ac:dyDescent="0.3">
      <c r="A648" s="43">
        <v>638</v>
      </c>
      <c r="B648" s="92" t="s">
        <v>624</v>
      </c>
      <c r="C648" s="28">
        <v>919</v>
      </c>
      <c r="D648" s="53">
        <v>113</v>
      </c>
      <c r="E648" s="10" t="s">
        <v>250</v>
      </c>
      <c r="F648" s="4"/>
      <c r="G648" s="143">
        <f>G649</f>
        <v>2032.7</v>
      </c>
    </row>
    <row r="649" spans="1:7" ht="26" x14ac:dyDescent="0.3">
      <c r="A649" s="43">
        <v>639</v>
      </c>
      <c r="B649" s="92" t="s">
        <v>135</v>
      </c>
      <c r="C649" s="28">
        <v>919</v>
      </c>
      <c r="D649" s="87">
        <v>113</v>
      </c>
      <c r="E649" s="10" t="s">
        <v>592</v>
      </c>
      <c r="F649" s="10"/>
      <c r="G649" s="143">
        <f>G650</f>
        <v>2032.7</v>
      </c>
    </row>
    <row r="650" spans="1:7" ht="26" x14ac:dyDescent="0.3">
      <c r="A650" s="43">
        <v>640</v>
      </c>
      <c r="B650" s="91" t="s">
        <v>77</v>
      </c>
      <c r="C650" s="42">
        <v>919</v>
      </c>
      <c r="D650" s="88">
        <v>113</v>
      </c>
      <c r="E650" s="12" t="s">
        <v>592</v>
      </c>
      <c r="F650" s="4">
        <v>240</v>
      </c>
      <c r="G650" s="144">
        <v>2032.7</v>
      </c>
    </row>
    <row r="651" spans="1:7" ht="17" customHeight="1" x14ac:dyDescent="0.3">
      <c r="A651" s="43">
        <v>641</v>
      </c>
      <c r="B651" s="85" t="s">
        <v>106</v>
      </c>
      <c r="C651" s="28">
        <v>919</v>
      </c>
      <c r="D651" s="9">
        <v>113</v>
      </c>
      <c r="E651" s="59" t="s">
        <v>189</v>
      </c>
      <c r="F651" s="4"/>
      <c r="G651" s="143">
        <f>G652</f>
        <v>17496</v>
      </c>
    </row>
    <row r="652" spans="1:7" ht="30" customHeight="1" x14ac:dyDescent="0.3">
      <c r="A652" s="43">
        <v>642</v>
      </c>
      <c r="B652" s="85" t="s">
        <v>554</v>
      </c>
      <c r="C652" s="28">
        <v>919</v>
      </c>
      <c r="D652" s="53">
        <v>113</v>
      </c>
      <c r="E652" s="2" t="s">
        <v>553</v>
      </c>
      <c r="F652" s="2"/>
      <c r="G652" s="143">
        <f>G653</f>
        <v>17496</v>
      </c>
    </row>
    <row r="653" spans="1:7" ht="14" x14ac:dyDescent="0.3">
      <c r="A653" s="43">
        <v>643</v>
      </c>
      <c r="B653" s="91" t="s">
        <v>52</v>
      </c>
      <c r="C653" s="42">
        <v>919</v>
      </c>
      <c r="D653" s="54">
        <v>113</v>
      </c>
      <c r="E653" s="4" t="s">
        <v>553</v>
      </c>
      <c r="F653" s="4" t="s">
        <v>51</v>
      </c>
      <c r="G653" s="144">
        <v>17496</v>
      </c>
    </row>
    <row r="654" spans="1:7" ht="14" x14ac:dyDescent="0.3">
      <c r="A654" s="43">
        <v>644</v>
      </c>
      <c r="B654" s="5" t="s">
        <v>32</v>
      </c>
      <c r="C654" s="5"/>
      <c r="D654" s="3"/>
      <c r="E654" s="4"/>
      <c r="F654" s="4"/>
      <c r="G654" s="143">
        <f>G11+G364+G401+G619+G630+G639+G575</f>
        <v>2425755.2999999998</v>
      </c>
    </row>
    <row r="655" spans="1:7" ht="13" x14ac:dyDescent="0.3">
      <c r="A655" s="79"/>
      <c r="B655" s="18"/>
      <c r="C655" s="18"/>
      <c r="D655" s="16"/>
      <c r="E655" s="17"/>
      <c r="F655" s="17"/>
      <c r="G655" s="55"/>
    </row>
    <row r="656" spans="1:7" ht="13" x14ac:dyDescent="0.3">
      <c r="A656" s="14"/>
      <c r="B656" s="18"/>
      <c r="C656" s="18"/>
      <c r="D656" s="16"/>
      <c r="E656" s="17"/>
      <c r="F656" s="17"/>
      <c r="G656" s="55"/>
    </row>
    <row r="658" spans="7:7" x14ac:dyDescent="0.25">
      <c r="G658" s="72"/>
    </row>
    <row r="660" spans="7:7" x14ac:dyDescent="0.25">
      <c r="G660" s="75" t="s">
        <v>546</v>
      </c>
    </row>
  </sheetData>
  <autoFilter ref="A10:H654" xr:uid="{00000000-0009-0000-0000-000002000000}"/>
  <mergeCells count="5">
    <mergeCell ref="B7:G7"/>
    <mergeCell ref="B5:G5"/>
    <mergeCell ref="B3:G3"/>
    <mergeCell ref="B4:G4"/>
    <mergeCell ref="B2:G2"/>
  </mergeCells>
  <phoneticPr fontId="20" type="noConversion"/>
  <pageMargins left="0.9055118110236221" right="0.19685039370078741" top="0.39370078740157483" bottom="0.39370078740157483" header="0.19685039370078741" footer="0.11811023622047245"/>
  <pageSetup paperSize="9" scale="75" fitToHeight="1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00000"/>
    <pageSetUpPr fitToPage="1"/>
  </sheetPr>
  <dimension ref="A1:H587"/>
  <sheetViews>
    <sheetView topLeftCell="A570" zoomScale="94" zoomScaleNormal="94" workbookViewId="0">
      <selection activeCell="K582" sqref="K582"/>
    </sheetView>
  </sheetViews>
  <sheetFormatPr defaultRowHeight="12.5" x14ac:dyDescent="0.25"/>
  <cols>
    <col min="1" max="1" width="4.26953125" customWidth="1"/>
    <col min="2" max="2" width="52.81640625" customWidth="1"/>
    <col min="3" max="3" width="10" customWidth="1"/>
    <col min="4" max="4" width="6.54296875" customWidth="1"/>
    <col min="5" max="5" width="12.453125" customWidth="1"/>
    <col min="6" max="6" width="5.7265625" customWidth="1"/>
    <col min="7" max="7" width="11.7265625" style="32" customWidth="1"/>
    <col min="8" max="8" width="11.7265625" customWidth="1"/>
    <col min="9" max="9" width="8.7265625" customWidth="1"/>
    <col min="10" max="10" width="12.453125" customWidth="1"/>
  </cols>
  <sheetData>
    <row r="1" spans="1:8" ht="13" customHeight="1" x14ac:dyDescent="0.25">
      <c r="B1" s="148"/>
      <c r="C1" s="148"/>
      <c r="D1" s="148"/>
      <c r="E1" s="148"/>
      <c r="F1" s="148"/>
      <c r="G1" s="148"/>
      <c r="H1" s="148"/>
    </row>
    <row r="2" spans="1:8" ht="12.75" customHeight="1" x14ac:dyDescent="0.25">
      <c r="A2" s="15"/>
      <c r="B2" s="157" t="s">
        <v>616</v>
      </c>
      <c r="C2" s="157"/>
      <c r="D2" s="157"/>
      <c r="E2" s="157"/>
      <c r="F2" s="157"/>
      <c r="G2" s="157"/>
      <c r="H2" s="157"/>
    </row>
    <row r="3" spans="1:8" ht="12.75" customHeight="1" x14ac:dyDescent="0.25">
      <c r="A3" s="15"/>
      <c r="B3" s="158" t="s">
        <v>35</v>
      </c>
      <c r="C3" s="158"/>
      <c r="D3" s="158"/>
      <c r="E3" s="158"/>
      <c r="F3" s="158"/>
      <c r="G3" s="158"/>
      <c r="H3" s="158"/>
    </row>
    <row r="4" spans="1:8" ht="12.75" customHeight="1" x14ac:dyDescent="0.25">
      <c r="B4" s="158" t="s">
        <v>36</v>
      </c>
      <c r="C4" s="158"/>
      <c r="D4" s="158"/>
      <c r="E4" s="158"/>
      <c r="F4" s="158"/>
      <c r="G4" s="158"/>
      <c r="H4" s="158"/>
    </row>
    <row r="5" spans="1:8" ht="13" x14ac:dyDescent="0.25">
      <c r="A5" s="15"/>
      <c r="B5" s="158" t="s">
        <v>728</v>
      </c>
      <c r="C5" s="158"/>
      <c r="D5" s="158"/>
      <c r="E5" s="158"/>
      <c r="F5" s="158"/>
      <c r="G5" s="158"/>
      <c r="H5" s="158"/>
    </row>
    <row r="6" spans="1:8" ht="13" x14ac:dyDescent="0.3">
      <c r="A6" s="15"/>
      <c r="B6" s="19"/>
      <c r="C6" s="19"/>
      <c r="D6" s="15"/>
      <c r="E6" s="19"/>
      <c r="F6" s="19"/>
      <c r="G6"/>
    </row>
    <row r="7" spans="1:8" ht="33" customHeight="1" x14ac:dyDescent="0.25">
      <c r="A7" s="169" t="s">
        <v>685</v>
      </c>
      <c r="B7" s="169"/>
      <c r="C7" s="169"/>
      <c r="D7" s="169"/>
      <c r="E7" s="169"/>
      <c r="F7" s="169"/>
      <c r="G7" s="169"/>
      <c r="H7" s="169"/>
    </row>
    <row r="8" spans="1:8" ht="13" x14ac:dyDescent="0.3">
      <c r="A8" s="21"/>
      <c r="B8" s="13"/>
      <c r="C8" s="13"/>
    </row>
    <row r="9" spans="1:8" ht="21" customHeight="1" x14ac:dyDescent="0.25">
      <c r="A9" s="170" t="s">
        <v>0</v>
      </c>
      <c r="B9" s="172" t="s">
        <v>519</v>
      </c>
      <c r="C9" s="160" t="s">
        <v>607</v>
      </c>
      <c r="D9" s="170" t="s">
        <v>1</v>
      </c>
      <c r="E9" s="170" t="s">
        <v>2</v>
      </c>
      <c r="F9" s="170" t="s">
        <v>3</v>
      </c>
      <c r="G9" s="164" t="s">
        <v>39</v>
      </c>
      <c r="H9" s="165"/>
    </row>
    <row r="10" spans="1:8" ht="54.65" customHeight="1" x14ac:dyDescent="0.25">
      <c r="A10" s="171"/>
      <c r="B10" s="173"/>
      <c r="C10" s="161"/>
      <c r="D10" s="171"/>
      <c r="E10" s="171"/>
      <c r="F10" s="171"/>
      <c r="G10" s="42" t="s">
        <v>650</v>
      </c>
      <c r="H10" s="30" t="s">
        <v>731</v>
      </c>
    </row>
    <row r="11" spans="1:8" s="63" customFormat="1" ht="15" customHeight="1" x14ac:dyDescent="0.3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132">
        <v>7</v>
      </c>
      <c r="H11" s="133">
        <v>8</v>
      </c>
    </row>
    <row r="12" spans="1:8" ht="30" x14ac:dyDescent="0.25">
      <c r="A12" s="43">
        <v>1</v>
      </c>
      <c r="B12" s="24" t="s">
        <v>59</v>
      </c>
      <c r="C12" s="28">
        <v>901</v>
      </c>
      <c r="D12" s="3"/>
      <c r="E12" s="4"/>
      <c r="F12" s="4"/>
      <c r="G12" s="142">
        <f>G13+G80+G113+G162+G235+G256+G307+G330+G335+G250+G75</f>
        <v>806286.19999999984</v>
      </c>
      <c r="H12" s="142">
        <f>H13+H80+H113+H162+H235+H256+H307+H330+H335+H250+H75</f>
        <v>782526.4</v>
      </c>
    </row>
    <row r="13" spans="1:8" ht="15" x14ac:dyDescent="0.3">
      <c r="A13" s="43">
        <v>2</v>
      </c>
      <c r="B13" s="24" t="s">
        <v>4</v>
      </c>
      <c r="C13" s="28">
        <v>901</v>
      </c>
      <c r="D13" s="1">
        <v>100</v>
      </c>
      <c r="E13" s="2"/>
      <c r="F13" s="2"/>
      <c r="G13" s="143">
        <f>G14+G18+G34+G38+G30</f>
        <v>118029.1</v>
      </c>
      <c r="H13" s="143">
        <f>H14+H18+H34+H38+H30</f>
        <v>119065.9</v>
      </c>
    </row>
    <row r="14" spans="1:8" ht="26" x14ac:dyDescent="0.3">
      <c r="A14" s="43">
        <v>3</v>
      </c>
      <c r="B14" s="5" t="s">
        <v>68</v>
      </c>
      <c r="C14" s="28">
        <v>901</v>
      </c>
      <c r="D14" s="1">
        <v>102</v>
      </c>
      <c r="E14" s="2"/>
      <c r="F14" s="2"/>
      <c r="G14" s="143">
        <f t="shared" ref="G14:H16" si="0">G15</f>
        <v>3272</v>
      </c>
      <c r="H14" s="143">
        <f t="shared" si="0"/>
        <v>3309</v>
      </c>
    </row>
    <row r="15" spans="1:8" ht="14" x14ac:dyDescent="0.3">
      <c r="A15" s="43">
        <v>4</v>
      </c>
      <c r="B15" s="5" t="s">
        <v>156</v>
      </c>
      <c r="C15" s="28">
        <v>901</v>
      </c>
      <c r="D15" s="1">
        <v>102</v>
      </c>
      <c r="E15" s="2" t="s">
        <v>189</v>
      </c>
      <c r="F15" s="2"/>
      <c r="G15" s="143">
        <f t="shared" si="0"/>
        <v>3272</v>
      </c>
      <c r="H15" s="143">
        <f t="shared" si="0"/>
        <v>3309</v>
      </c>
    </row>
    <row r="16" spans="1:8" ht="14" x14ac:dyDescent="0.3">
      <c r="A16" s="43">
        <v>5</v>
      </c>
      <c r="B16" s="5" t="s">
        <v>30</v>
      </c>
      <c r="C16" s="28">
        <v>901</v>
      </c>
      <c r="D16" s="1">
        <v>102</v>
      </c>
      <c r="E16" s="2" t="s">
        <v>246</v>
      </c>
      <c r="F16" s="2"/>
      <c r="G16" s="143">
        <f t="shared" si="0"/>
        <v>3272</v>
      </c>
      <c r="H16" s="143">
        <f t="shared" si="0"/>
        <v>3309</v>
      </c>
    </row>
    <row r="17" spans="1:8" ht="26" x14ac:dyDescent="0.3">
      <c r="A17" s="43">
        <v>6</v>
      </c>
      <c r="B17" s="7" t="s">
        <v>81</v>
      </c>
      <c r="C17" s="42">
        <v>901</v>
      </c>
      <c r="D17" s="3">
        <v>102</v>
      </c>
      <c r="E17" s="4" t="s">
        <v>246</v>
      </c>
      <c r="F17" s="4" t="s">
        <v>50</v>
      </c>
      <c r="G17" s="144">
        <v>3272</v>
      </c>
      <c r="H17" s="144">
        <v>3309</v>
      </c>
    </row>
    <row r="18" spans="1:8" ht="39" x14ac:dyDescent="0.3">
      <c r="A18" s="43">
        <v>7</v>
      </c>
      <c r="B18" s="5" t="s">
        <v>33</v>
      </c>
      <c r="C18" s="5">
        <v>901</v>
      </c>
      <c r="D18" s="1">
        <v>104</v>
      </c>
      <c r="E18" s="2"/>
      <c r="F18" s="2"/>
      <c r="G18" s="143">
        <f>G19</f>
        <v>79601.8</v>
      </c>
      <c r="H18" s="143">
        <f>H19</f>
        <v>80372.800000000003</v>
      </c>
    </row>
    <row r="19" spans="1:8" ht="39" x14ac:dyDescent="0.3">
      <c r="A19" s="43">
        <v>8</v>
      </c>
      <c r="B19" s="28" t="s">
        <v>568</v>
      </c>
      <c r="C19" s="5">
        <v>901</v>
      </c>
      <c r="D19" s="9">
        <v>104</v>
      </c>
      <c r="E19" s="10" t="s">
        <v>249</v>
      </c>
      <c r="F19" s="2"/>
      <c r="G19" s="143">
        <f>G20</f>
        <v>79601.8</v>
      </c>
      <c r="H19" s="143">
        <f>H20</f>
        <v>80372.800000000003</v>
      </c>
    </row>
    <row r="20" spans="1:8" ht="52" x14ac:dyDescent="0.3">
      <c r="A20" s="43">
        <v>9</v>
      </c>
      <c r="B20" s="28" t="s">
        <v>625</v>
      </c>
      <c r="C20" s="5">
        <v>901</v>
      </c>
      <c r="D20" s="9">
        <v>104</v>
      </c>
      <c r="E20" s="10" t="s">
        <v>250</v>
      </c>
      <c r="F20" s="2"/>
      <c r="G20" s="143">
        <f>G21+G25+G28</f>
        <v>79601.8</v>
      </c>
      <c r="H20" s="143">
        <f>H21+H25+H28</f>
        <v>80372.800000000003</v>
      </c>
    </row>
    <row r="21" spans="1:8" ht="26" x14ac:dyDescent="0.3">
      <c r="A21" s="43">
        <v>10</v>
      </c>
      <c r="B21" s="5" t="s">
        <v>109</v>
      </c>
      <c r="C21" s="5">
        <v>901</v>
      </c>
      <c r="D21" s="1">
        <v>104</v>
      </c>
      <c r="E21" s="2" t="s">
        <v>315</v>
      </c>
      <c r="F21" s="2"/>
      <c r="G21" s="143">
        <f>G22+G23+G24</f>
        <v>37972.400000000001</v>
      </c>
      <c r="H21" s="143">
        <f>H22+H23+H24</f>
        <v>38393.4</v>
      </c>
    </row>
    <row r="22" spans="1:8" ht="26" x14ac:dyDescent="0.35">
      <c r="A22" s="43">
        <v>11</v>
      </c>
      <c r="B22" s="7" t="s">
        <v>81</v>
      </c>
      <c r="C22" s="7">
        <v>901</v>
      </c>
      <c r="D22" s="3">
        <v>104</v>
      </c>
      <c r="E22" s="4" t="s">
        <v>315</v>
      </c>
      <c r="F22" s="4" t="s">
        <v>50</v>
      </c>
      <c r="G22" s="138">
        <v>37480</v>
      </c>
      <c r="H22" s="138">
        <v>37901</v>
      </c>
    </row>
    <row r="23" spans="1:8" ht="26" x14ac:dyDescent="0.35">
      <c r="A23" s="43">
        <v>12</v>
      </c>
      <c r="B23" s="7" t="s">
        <v>77</v>
      </c>
      <c r="C23" s="7">
        <v>901</v>
      </c>
      <c r="D23" s="3">
        <v>104</v>
      </c>
      <c r="E23" s="12" t="s">
        <v>315</v>
      </c>
      <c r="F23" s="4" t="s">
        <v>78</v>
      </c>
      <c r="G23" s="138">
        <v>402.4</v>
      </c>
      <c r="H23" s="138">
        <v>402.4</v>
      </c>
    </row>
    <row r="24" spans="1:8" ht="15.5" x14ac:dyDescent="0.35">
      <c r="A24" s="43">
        <v>13</v>
      </c>
      <c r="B24" s="7" t="s">
        <v>80</v>
      </c>
      <c r="C24" s="7">
        <v>901</v>
      </c>
      <c r="D24" s="3">
        <v>104</v>
      </c>
      <c r="E24" s="12" t="s">
        <v>315</v>
      </c>
      <c r="F24" s="4" t="s">
        <v>79</v>
      </c>
      <c r="G24" s="138">
        <v>90</v>
      </c>
      <c r="H24" s="138">
        <v>90</v>
      </c>
    </row>
    <row r="25" spans="1:8" ht="14" x14ac:dyDescent="0.3">
      <c r="A25" s="43">
        <v>14</v>
      </c>
      <c r="B25" s="5" t="s">
        <v>175</v>
      </c>
      <c r="C25" s="5">
        <v>901</v>
      </c>
      <c r="D25" s="1">
        <v>104</v>
      </c>
      <c r="E25" s="10" t="s">
        <v>591</v>
      </c>
      <c r="F25" s="2"/>
      <c r="G25" s="143">
        <f>G26+G27</f>
        <v>40769.4</v>
      </c>
      <c r="H25" s="143">
        <f>H26+H27</f>
        <v>41119.4</v>
      </c>
    </row>
    <row r="26" spans="1:8" ht="26" x14ac:dyDescent="0.35">
      <c r="A26" s="43">
        <v>15</v>
      </c>
      <c r="B26" s="7" t="s">
        <v>81</v>
      </c>
      <c r="C26" s="7">
        <v>901</v>
      </c>
      <c r="D26" s="3">
        <v>104</v>
      </c>
      <c r="E26" s="4" t="s">
        <v>591</v>
      </c>
      <c r="F26" s="4" t="s">
        <v>50</v>
      </c>
      <c r="G26" s="138">
        <v>30840</v>
      </c>
      <c r="H26" s="138">
        <v>31190</v>
      </c>
    </row>
    <row r="27" spans="1:8" ht="26" x14ac:dyDescent="0.35">
      <c r="A27" s="43">
        <v>16</v>
      </c>
      <c r="B27" s="7" t="s">
        <v>77</v>
      </c>
      <c r="C27" s="7">
        <v>901</v>
      </c>
      <c r="D27" s="3">
        <v>104</v>
      </c>
      <c r="E27" s="4" t="s">
        <v>591</v>
      </c>
      <c r="F27" s="4" t="s">
        <v>78</v>
      </c>
      <c r="G27" s="138">
        <f>9500+429.4</f>
        <v>9929.4</v>
      </c>
      <c r="H27" s="138">
        <f>9500+429.4</f>
        <v>9929.4</v>
      </c>
    </row>
    <row r="28" spans="1:8" ht="26" x14ac:dyDescent="0.3">
      <c r="A28" s="43">
        <v>17</v>
      </c>
      <c r="B28" s="92" t="s">
        <v>135</v>
      </c>
      <c r="C28" s="5">
        <v>901</v>
      </c>
      <c r="D28" s="87">
        <v>104</v>
      </c>
      <c r="E28" s="10" t="s">
        <v>592</v>
      </c>
      <c r="F28" s="10"/>
      <c r="G28" s="143">
        <f>G29</f>
        <v>860</v>
      </c>
      <c r="H28" s="143">
        <f>H29</f>
        <v>860</v>
      </c>
    </row>
    <row r="29" spans="1:8" ht="26" x14ac:dyDescent="0.3">
      <c r="A29" s="43">
        <v>18</v>
      </c>
      <c r="B29" s="91" t="s">
        <v>77</v>
      </c>
      <c r="C29" s="7">
        <v>901</v>
      </c>
      <c r="D29" s="88">
        <v>104</v>
      </c>
      <c r="E29" s="12" t="s">
        <v>592</v>
      </c>
      <c r="F29" s="4">
        <v>240</v>
      </c>
      <c r="G29" s="144">
        <v>860</v>
      </c>
      <c r="H29" s="144">
        <v>860</v>
      </c>
    </row>
    <row r="30" spans="1:8" ht="14" x14ac:dyDescent="0.3">
      <c r="A30" s="43">
        <v>19</v>
      </c>
      <c r="B30" s="5" t="s">
        <v>341</v>
      </c>
      <c r="C30" s="5">
        <v>901</v>
      </c>
      <c r="D30" s="1">
        <v>105</v>
      </c>
      <c r="E30" s="2"/>
      <c r="F30" s="2"/>
      <c r="G30" s="143">
        <f t="shared" ref="G30:H32" si="1">G31</f>
        <v>107.8</v>
      </c>
      <c r="H30" s="143">
        <f t="shared" si="1"/>
        <v>8.4</v>
      </c>
    </row>
    <row r="31" spans="1:8" ht="14" x14ac:dyDescent="0.3">
      <c r="A31" s="43">
        <v>20</v>
      </c>
      <c r="B31" s="5" t="s">
        <v>156</v>
      </c>
      <c r="C31" s="5">
        <v>901</v>
      </c>
      <c r="D31" s="1">
        <v>105</v>
      </c>
      <c r="E31" s="2" t="s">
        <v>189</v>
      </c>
      <c r="F31" s="2"/>
      <c r="G31" s="143">
        <f t="shared" si="1"/>
        <v>107.8</v>
      </c>
      <c r="H31" s="143">
        <f t="shared" si="1"/>
        <v>8.4</v>
      </c>
    </row>
    <row r="32" spans="1:8" ht="52" x14ac:dyDescent="0.3">
      <c r="A32" s="43">
        <v>21</v>
      </c>
      <c r="B32" s="5" t="s">
        <v>606</v>
      </c>
      <c r="C32" s="5">
        <v>901</v>
      </c>
      <c r="D32" s="1">
        <v>105</v>
      </c>
      <c r="E32" s="2" t="s">
        <v>342</v>
      </c>
      <c r="F32" s="2"/>
      <c r="G32" s="143">
        <f t="shared" si="1"/>
        <v>107.8</v>
      </c>
      <c r="H32" s="143">
        <f t="shared" si="1"/>
        <v>8.4</v>
      </c>
    </row>
    <row r="33" spans="1:8" ht="26" x14ac:dyDescent="0.35">
      <c r="A33" s="43">
        <v>22</v>
      </c>
      <c r="B33" s="7" t="s">
        <v>77</v>
      </c>
      <c r="C33" s="7">
        <v>901</v>
      </c>
      <c r="D33" s="3">
        <v>105</v>
      </c>
      <c r="E33" s="4" t="s">
        <v>342</v>
      </c>
      <c r="F33" s="4" t="s">
        <v>78</v>
      </c>
      <c r="G33" s="139">
        <v>107.8</v>
      </c>
      <c r="H33" s="139">
        <v>8.4</v>
      </c>
    </row>
    <row r="34" spans="1:8" ht="15.5" x14ac:dyDescent="0.35">
      <c r="A34" s="43">
        <v>23</v>
      </c>
      <c r="B34" s="5" t="s">
        <v>5</v>
      </c>
      <c r="C34" s="5">
        <v>901</v>
      </c>
      <c r="D34" s="1">
        <v>111</v>
      </c>
      <c r="E34" s="2"/>
      <c r="F34" s="2"/>
      <c r="G34" s="137">
        <f t="shared" ref="G34:H36" si="2">G35</f>
        <v>1500</v>
      </c>
      <c r="H34" s="137">
        <f t="shared" si="2"/>
        <v>1500</v>
      </c>
    </row>
    <row r="35" spans="1:8" ht="15.5" x14ac:dyDescent="0.35">
      <c r="A35" s="43">
        <v>24</v>
      </c>
      <c r="B35" s="5" t="s">
        <v>156</v>
      </c>
      <c r="C35" s="5">
        <v>901</v>
      </c>
      <c r="D35" s="1">
        <v>111</v>
      </c>
      <c r="E35" s="2" t="s">
        <v>189</v>
      </c>
      <c r="F35" s="2"/>
      <c r="G35" s="137">
        <f t="shared" si="2"/>
        <v>1500</v>
      </c>
      <c r="H35" s="137">
        <f t="shared" si="2"/>
        <v>1500</v>
      </c>
    </row>
    <row r="36" spans="1:8" ht="15.5" x14ac:dyDescent="0.35">
      <c r="A36" s="43">
        <v>25</v>
      </c>
      <c r="B36" s="5" t="s">
        <v>6</v>
      </c>
      <c r="C36" s="5">
        <v>901</v>
      </c>
      <c r="D36" s="1">
        <v>111</v>
      </c>
      <c r="E36" s="2" t="s">
        <v>256</v>
      </c>
      <c r="F36" s="2"/>
      <c r="G36" s="137">
        <f t="shared" si="2"/>
        <v>1500</v>
      </c>
      <c r="H36" s="137">
        <f t="shared" si="2"/>
        <v>1500</v>
      </c>
    </row>
    <row r="37" spans="1:8" ht="15.5" x14ac:dyDescent="0.35">
      <c r="A37" s="43">
        <v>26</v>
      </c>
      <c r="B37" s="7" t="s">
        <v>52</v>
      </c>
      <c r="C37" s="7">
        <v>901</v>
      </c>
      <c r="D37" s="3">
        <v>111</v>
      </c>
      <c r="E37" s="4" t="s">
        <v>256</v>
      </c>
      <c r="F37" s="4" t="s">
        <v>51</v>
      </c>
      <c r="G37" s="138">
        <v>1500</v>
      </c>
      <c r="H37" s="138">
        <v>1500</v>
      </c>
    </row>
    <row r="38" spans="1:8" ht="14" x14ac:dyDescent="0.3">
      <c r="A38" s="43">
        <v>27</v>
      </c>
      <c r="B38" s="5" t="s">
        <v>25</v>
      </c>
      <c r="C38" s="5">
        <v>901</v>
      </c>
      <c r="D38" s="1">
        <v>113</v>
      </c>
      <c r="E38" s="2"/>
      <c r="F38" s="2"/>
      <c r="G38" s="143">
        <f>G39+G42+G50+G55+G64</f>
        <v>33547.5</v>
      </c>
      <c r="H38" s="143">
        <f>H39+H42+H50+H55+H64</f>
        <v>33875.699999999997</v>
      </c>
    </row>
    <row r="39" spans="1:8" ht="26" x14ac:dyDescent="0.3">
      <c r="A39" s="43">
        <v>28</v>
      </c>
      <c r="B39" s="28" t="s">
        <v>626</v>
      </c>
      <c r="C39" s="5">
        <v>901</v>
      </c>
      <c r="D39" s="1">
        <v>113</v>
      </c>
      <c r="E39" s="2" t="s">
        <v>252</v>
      </c>
      <c r="F39" s="2"/>
      <c r="G39" s="143">
        <f>G40</f>
        <v>500</v>
      </c>
      <c r="H39" s="143">
        <f>H40</f>
        <v>500</v>
      </c>
    </row>
    <row r="40" spans="1:8" ht="26" x14ac:dyDescent="0.3">
      <c r="A40" s="43">
        <v>29</v>
      </c>
      <c r="B40" s="5" t="s">
        <v>417</v>
      </c>
      <c r="C40" s="5">
        <v>901</v>
      </c>
      <c r="D40" s="1">
        <v>113</v>
      </c>
      <c r="E40" s="2" t="s">
        <v>257</v>
      </c>
      <c r="F40" s="2"/>
      <c r="G40" s="143">
        <f>G41</f>
        <v>500</v>
      </c>
      <c r="H40" s="143">
        <f>H41</f>
        <v>500</v>
      </c>
    </row>
    <row r="41" spans="1:8" ht="14" x14ac:dyDescent="0.3">
      <c r="A41" s="43">
        <v>30</v>
      </c>
      <c r="B41" s="7" t="s">
        <v>54</v>
      </c>
      <c r="C41" s="7">
        <v>901</v>
      </c>
      <c r="D41" s="3">
        <v>113</v>
      </c>
      <c r="E41" s="4" t="s">
        <v>257</v>
      </c>
      <c r="F41" s="4" t="s">
        <v>53</v>
      </c>
      <c r="G41" s="144">
        <v>500</v>
      </c>
      <c r="H41" s="144">
        <v>500</v>
      </c>
    </row>
    <row r="42" spans="1:8" ht="39" x14ac:dyDescent="0.3">
      <c r="A42" s="43">
        <v>31</v>
      </c>
      <c r="B42" s="28" t="s">
        <v>568</v>
      </c>
      <c r="C42" s="5">
        <v>901</v>
      </c>
      <c r="D42" s="1">
        <v>113</v>
      </c>
      <c r="E42" s="10" t="s">
        <v>249</v>
      </c>
      <c r="F42" s="2"/>
      <c r="G42" s="143">
        <f>G43+G48</f>
        <v>31248</v>
      </c>
      <c r="H42" s="143">
        <f>H43+H48</f>
        <v>31553</v>
      </c>
    </row>
    <row r="43" spans="1:8" ht="78" x14ac:dyDescent="0.3">
      <c r="A43" s="43">
        <v>32</v>
      </c>
      <c r="B43" s="85" t="s">
        <v>594</v>
      </c>
      <c r="C43" s="5">
        <v>901</v>
      </c>
      <c r="D43" s="1">
        <v>113</v>
      </c>
      <c r="E43" s="10" t="s">
        <v>593</v>
      </c>
      <c r="F43" s="2"/>
      <c r="G43" s="143">
        <f>G44</f>
        <v>29548</v>
      </c>
      <c r="H43" s="143">
        <f>H44</f>
        <v>29753</v>
      </c>
    </row>
    <row r="44" spans="1:8" ht="26" x14ac:dyDescent="0.3">
      <c r="A44" s="43">
        <v>33</v>
      </c>
      <c r="B44" s="5" t="s">
        <v>182</v>
      </c>
      <c r="C44" s="5">
        <v>901</v>
      </c>
      <c r="D44" s="1">
        <v>113</v>
      </c>
      <c r="E44" s="82" t="s">
        <v>593</v>
      </c>
      <c r="F44" s="2"/>
      <c r="G44" s="143">
        <f>G45+G46+G47</f>
        <v>29548</v>
      </c>
      <c r="H44" s="143">
        <f>H45+H46+H47</f>
        <v>29753</v>
      </c>
    </row>
    <row r="45" spans="1:8" ht="15.5" x14ac:dyDescent="0.35">
      <c r="A45" s="43">
        <v>34</v>
      </c>
      <c r="B45" s="7" t="s">
        <v>45</v>
      </c>
      <c r="C45" s="7">
        <v>901</v>
      </c>
      <c r="D45" s="3">
        <v>113</v>
      </c>
      <c r="E45" s="4" t="s">
        <v>593</v>
      </c>
      <c r="F45" s="4" t="s">
        <v>44</v>
      </c>
      <c r="G45" s="138">
        <v>18174</v>
      </c>
      <c r="H45" s="138">
        <v>18379</v>
      </c>
    </row>
    <row r="46" spans="1:8" ht="26" x14ac:dyDescent="0.35">
      <c r="A46" s="43">
        <v>35</v>
      </c>
      <c r="B46" s="7" t="s">
        <v>77</v>
      </c>
      <c r="C46" s="7">
        <v>901</v>
      </c>
      <c r="D46" s="3">
        <v>113</v>
      </c>
      <c r="E46" s="4" t="s">
        <v>593</v>
      </c>
      <c r="F46" s="4">
        <v>240</v>
      </c>
      <c r="G46" s="138">
        <v>11314</v>
      </c>
      <c r="H46" s="138">
        <v>11314</v>
      </c>
    </row>
    <row r="47" spans="1:8" ht="15.5" x14ac:dyDescent="0.35">
      <c r="A47" s="43">
        <v>36</v>
      </c>
      <c r="B47" s="7" t="s">
        <v>80</v>
      </c>
      <c r="C47" s="7">
        <v>901</v>
      </c>
      <c r="D47" s="3">
        <v>113</v>
      </c>
      <c r="E47" s="4" t="s">
        <v>593</v>
      </c>
      <c r="F47" s="4" t="s">
        <v>79</v>
      </c>
      <c r="G47" s="138">
        <v>60</v>
      </c>
      <c r="H47" s="138">
        <v>60</v>
      </c>
    </row>
    <row r="48" spans="1:8" ht="26" x14ac:dyDescent="0.3">
      <c r="A48" s="43">
        <v>37</v>
      </c>
      <c r="B48" s="92" t="s">
        <v>135</v>
      </c>
      <c r="C48" s="5">
        <v>901</v>
      </c>
      <c r="D48" s="87">
        <v>113</v>
      </c>
      <c r="E48" s="10" t="s">
        <v>592</v>
      </c>
      <c r="F48" s="10"/>
      <c r="G48" s="143">
        <f>G49</f>
        <v>1700</v>
      </c>
      <c r="H48" s="143">
        <f>H49</f>
        <v>1800</v>
      </c>
    </row>
    <row r="49" spans="1:8" ht="26" x14ac:dyDescent="0.3">
      <c r="A49" s="43">
        <v>38</v>
      </c>
      <c r="B49" s="91" t="s">
        <v>77</v>
      </c>
      <c r="C49" s="7">
        <v>901</v>
      </c>
      <c r="D49" s="88">
        <v>113</v>
      </c>
      <c r="E49" s="12" t="s">
        <v>592</v>
      </c>
      <c r="F49" s="4">
        <v>240</v>
      </c>
      <c r="G49" s="144">
        <f>1400+300</f>
        <v>1700</v>
      </c>
      <c r="H49" s="144">
        <f>1500+300</f>
        <v>1800</v>
      </c>
    </row>
    <row r="50" spans="1:8" ht="65" x14ac:dyDescent="0.3">
      <c r="A50" s="43">
        <v>39</v>
      </c>
      <c r="B50" s="28" t="s">
        <v>571</v>
      </c>
      <c r="C50" s="5">
        <v>901</v>
      </c>
      <c r="D50" s="1">
        <v>113</v>
      </c>
      <c r="E50" s="2" t="s">
        <v>260</v>
      </c>
      <c r="F50" s="2"/>
      <c r="G50" s="143">
        <f>G51+G53</f>
        <v>763.5</v>
      </c>
      <c r="H50" s="143">
        <f>H51+H53</f>
        <v>781.5</v>
      </c>
    </row>
    <row r="51" spans="1:8" ht="26" x14ac:dyDescent="0.3">
      <c r="A51" s="43">
        <v>40</v>
      </c>
      <c r="B51" s="5" t="s">
        <v>356</v>
      </c>
      <c r="C51" s="5">
        <v>901</v>
      </c>
      <c r="D51" s="1">
        <v>113</v>
      </c>
      <c r="E51" s="2" t="s">
        <v>324</v>
      </c>
      <c r="F51" s="2"/>
      <c r="G51" s="143">
        <f>G52</f>
        <v>306.5</v>
      </c>
      <c r="H51" s="143">
        <f>H52</f>
        <v>306.5</v>
      </c>
    </row>
    <row r="52" spans="1:8" ht="26" x14ac:dyDescent="0.3">
      <c r="A52" s="43">
        <v>41</v>
      </c>
      <c r="B52" s="7" t="s">
        <v>77</v>
      </c>
      <c r="C52" s="7">
        <v>901</v>
      </c>
      <c r="D52" s="3">
        <v>113</v>
      </c>
      <c r="E52" s="4" t="s">
        <v>324</v>
      </c>
      <c r="F52" s="4" t="s">
        <v>78</v>
      </c>
      <c r="G52" s="144">
        <v>306.5</v>
      </c>
      <c r="H52" s="144">
        <v>306.5</v>
      </c>
    </row>
    <row r="53" spans="1:8" ht="52" x14ac:dyDescent="0.3">
      <c r="A53" s="43">
        <v>42</v>
      </c>
      <c r="B53" s="92" t="s">
        <v>533</v>
      </c>
      <c r="C53" s="5">
        <v>901</v>
      </c>
      <c r="D53" s="1">
        <v>113</v>
      </c>
      <c r="E53" s="31" t="s">
        <v>187</v>
      </c>
      <c r="F53" s="2"/>
      <c r="G53" s="143">
        <f>G54</f>
        <v>457</v>
      </c>
      <c r="H53" s="143">
        <f>H54</f>
        <v>475</v>
      </c>
    </row>
    <row r="54" spans="1:8" ht="26" x14ac:dyDescent="0.3">
      <c r="A54" s="43">
        <v>43</v>
      </c>
      <c r="B54" s="7" t="s">
        <v>77</v>
      </c>
      <c r="C54" s="7">
        <v>901</v>
      </c>
      <c r="D54" s="3">
        <v>113</v>
      </c>
      <c r="E54" s="4" t="s">
        <v>187</v>
      </c>
      <c r="F54" s="4">
        <v>240</v>
      </c>
      <c r="G54" s="145">
        <v>457</v>
      </c>
      <c r="H54" s="145">
        <v>475</v>
      </c>
    </row>
    <row r="55" spans="1:8" ht="52" x14ac:dyDescent="0.3">
      <c r="A55" s="43">
        <v>44</v>
      </c>
      <c r="B55" s="28" t="s">
        <v>639</v>
      </c>
      <c r="C55" s="5">
        <v>901</v>
      </c>
      <c r="D55" s="1">
        <v>113</v>
      </c>
      <c r="E55" s="22" t="s">
        <v>261</v>
      </c>
      <c r="F55" s="2"/>
      <c r="G55" s="143">
        <f>G56+G59</f>
        <v>265</v>
      </c>
      <c r="H55" s="143">
        <f>H56+H59</f>
        <v>265</v>
      </c>
    </row>
    <row r="56" spans="1:8" ht="26" x14ac:dyDescent="0.3">
      <c r="A56" s="43">
        <v>45</v>
      </c>
      <c r="B56" s="28" t="s">
        <v>147</v>
      </c>
      <c r="C56" s="5">
        <v>901</v>
      </c>
      <c r="D56" s="1">
        <v>113</v>
      </c>
      <c r="E56" s="22" t="s">
        <v>262</v>
      </c>
      <c r="F56" s="2"/>
      <c r="G56" s="143">
        <f>G57</f>
        <v>250</v>
      </c>
      <c r="H56" s="143">
        <f>H57</f>
        <v>250</v>
      </c>
    </row>
    <row r="57" spans="1:8" ht="39" x14ac:dyDescent="0.3">
      <c r="A57" s="43">
        <v>46</v>
      </c>
      <c r="B57" s="5" t="s">
        <v>146</v>
      </c>
      <c r="C57" s="5">
        <v>901</v>
      </c>
      <c r="D57" s="53">
        <v>113</v>
      </c>
      <c r="E57" s="31" t="s">
        <v>215</v>
      </c>
      <c r="F57" s="2"/>
      <c r="G57" s="143">
        <f>G58</f>
        <v>250</v>
      </c>
      <c r="H57" s="143">
        <f>H58</f>
        <v>250</v>
      </c>
    </row>
    <row r="58" spans="1:8" ht="26" x14ac:dyDescent="0.3">
      <c r="A58" s="43">
        <v>47</v>
      </c>
      <c r="B58" s="7" t="s">
        <v>77</v>
      </c>
      <c r="C58" s="7">
        <v>901</v>
      </c>
      <c r="D58" s="54">
        <v>113</v>
      </c>
      <c r="E58" s="51" t="s">
        <v>215</v>
      </c>
      <c r="F58" s="4">
        <v>240</v>
      </c>
      <c r="G58" s="144">
        <v>250</v>
      </c>
      <c r="H58" s="144">
        <v>250</v>
      </c>
    </row>
    <row r="59" spans="1:8" ht="26" x14ac:dyDescent="0.3">
      <c r="A59" s="43">
        <v>48</v>
      </c>
      <c r="B59" s="28" t="s">
        <v>149</v>
      </c>
      <c r="C59" s="5">
        <v>901</v>
      </c>
      <c r="D59" s="53">
        <v>113</v>
      </c>
      <c r="E59" s="31" t="s">
        <v>263</v>
      </c>
      <c r="F59" s="2"/>
      <c r="G59" s="143">
        <f>G60+G62</f>
        <v>15</v>
      </c>
      <c r="H59" s="143">
        <f>H60+H62</f>
        <v>15</v>
      </c>
    </row>
    <row r="60" spans="1:8" ht="26" x14ac:dyDescent="0.3">
      <c r="A60" s="43">
        <v>49</v>
      </c>
      <c r="B60" s="5" t="s">
        <v>148</v>
      </c>
      <c r="C60" s="5">
        <v>901</v>
      </c>
      <c r="D60" s="53">
        <v>113</v>
      </c>
      <c r="E60" s="31" t="s">
        <v>264</v>
      </c>
      <c r="F60" s="2"/>
      <c r="G60" s="143">
        <f>G61</f>
        <v>7.5</v>
      </c>
      <c r="H60" s="143">
        <f>H61</f>
        <v>7.5</v>
      </c>
    </row>
    <row r="61" spans="1:8" ht="26" x14ac:dyDescent="0.3">
      <c r="A61" s="43">
        <v>50</v>
      </c>
      <c r="B61" s="7" t="s">
        <v>77</v>
      </c>
      <c r="C61" s="7">
        <v>901</v>
      </c>
      <c r="D61" s="54">
        <v>113</v>
      </c>
      <c r="E61" s="51" t="s">
        <v>264</v>
      </c>
      <c r="F61" s="4">
        <v>240</v>
      </c>
      <c r="G61" s="144">
        <v>7.5</v>
      </c>
      <c r="H61" s="144">
        <v>7.5</v>
      </c>
    </row>
    <row r="62" spans="1:8" ht="26" x14ac:dyDescent="0.3">
      <c r="A62" s="43">
        <v>51</v>
      </c>
      <c r="B62" s="5" t="s">
        <v>150</v>
      </c>
      <c r="C62" s="5">
        <v>901</v>
      </c>
      <c r="D62" s="53">
        <v>113</v>
      </c>
      <c r="E62" s="31" t="s">
        <v>265</v>
      </c>
      <c r="F62" s="2"/>
      <c r="G62" s="143">
        <f>G63</f>
        <v>7.5</v>
      </c>
      <c r="H62" s="143">
        <f>H63</f>
        <v>7.5</v>
      </c>
    </row>
    <row r="63" spans="1:8" ht="26" x14ac:dyDescent="0.3">
      <c r="A63" s="43">
        <v>52</v>
      </c>
      <c r="B63" s="7" t="s">
        <v>77</v>
      </c>
      <c r="C63" s="7">
        <v>901</v>
      </c>
      <c r="D63" s="54">
        <v>113</v>
      </c>
      <c r="E63" s="51" t="s">
        <v>265</v>
      </c>
      <c r="F63" s="4">
        <v>240</v>
      </c>
      <c r="G63" s="144">
        <v>7.5</v>
      </c>
      <c r="H63" s="144">
        <v>7.5</v>
      </c>
    </row>
    <row r="64" spans="1:8" ht="26" x14ac:dyDescent="0.3">
      <c r="A64" s="43">
        <v>53</v>
      </c>
      <c r="B64" s="85" t="s">
        <v>106</v>
      </c>
      <c r="C64" s="5">
        <v>901</v>
      </c>
      <c r="D64" s="1">
        <v>113</v>
      </c>
      <c r="E64" s="2" t="s">
        <v>189</v>
      </c>
      <c r="F64" s="2"/>
      <c r="G64" s="143">
        <f>G71+G73+G67+G69+G677+G65</f>
        <v>771</v>
      </c>
      <c r="H64" s="143">
        <f>H71+H73+H67+H69+H677+H65</f>
        <v>776.2</v>
      </c>
    </row>
    <row r="65" spans="1:8" ht="39" x14ac:dyDescent="0.3">
      <c r="A65" s="43">
        <v>54</v>
      </c>
      <c r="B65" s="85" t="s">
        <v>664</v>
      </c>
      <c r="C65" s="5">
        <v>901</v>
      </c>
      <c r="D65" s="53">
        <v>113</v>
      </c>
      <c r="E65" s="2" t="s">
        <v>663</v>
      </c>
      <c r="F65" s="4"/>
      <c r="G65" s="143">
        <f>G66</f>
        <v>200</v>
      </c>
      <c r="H65" s="143">
        <f>H66</f>
        <v>200</v>
      </c>
    </row>
    <row r="66" spans="1:8" ht="14" x14ac:dyDescent="0.3">
      <c r="A66" s="43">
        <v>55</v>
      </c>
      <c r="B66" s="91" t="s">
        <v>54</v>
      </c>
      <c r="C66" s="7">
        <v>901</v>
      </c>
      <c r="D66" s="54">
        <v>113</v>
      </c>
      <c r="E66" s="4" t="s">
        <v>663</v>
      </c>
      <c r="F66" s="4" t="s">
        <v>53</v>
      </c>
      <c r="G66" s="144">
        <v>200</v>
      </c>
      <c r="H66" s="144">
        <v>200</v>
      </c>
    </row>
    <row r="67" spans="1:8" ht="52" x14ac:dyDescent="0.3">
      <c r="A67" s="43">
        <v>56</v>
      </c>
      <c r="B67" s="5" t="s">
        <v>183</v>
      </c>
      <c r="C67" s="5">
        <v>901</v>
      </c>
      <c r="D67" s="53">
        <v>113</v>
      </c>
      <c r="E67" s="2" t="s">
        <v>266</v>
      </c>
      <c r="F67" s="2"/>
      <c r="G67" s="143">
        <f>G68</f>
        <v>140</v>
      </c>
      <c r="H67" s="143">
        <f>H68</f>
        <v>140</v>
      </c>
    </row>
    <row r="68" spans="1:8" ht="26" x14ac:dyDescent="0.3">
      <c r="A68" s="43">
        <v>57</v>
      </c>
      <c r="B68" s="91" t="s">
        <v>81</v>
      </c>
      <c r="C68" s="7">
        <v>901</v>
      </c>
      <c r="D68" s="54">
        <v>113</v>
      </c>
      <c r="E68" s="4" t="s">
        <v>266</v>
      </c>
      <c r="F68" s="4" t="s">
        <v>50</v>
      </c>
      <c r="G68" s="144">
        <v>140</v>
      </c>
      <c r="H68" s="144">
        <v>140</v>
      </c>
    </row>
    <row r="69" spans="1:8" ht="26" x14ac:dyDescent="0.3">
      <c r="A69" s="43">
        <v>58</v>
      </c>
      <c r="B69" s="85" t="s">
        <v>373</v>
      </c>
      <c r="C69" s="5">
        <v>901</v>
      </c>
      <c r="D69" s="53">
        <v>113</v>
      </c>
      <c r="E69" s="2" t="s">
        <v>370</v>
      </c>
      <c r="F69" s="4"/>
      <c r="G69" s="143">
        <f>G70</f>
        <v>300</v>
      </c>
      <c r="H69" s="143">
        <f>H70</f>
        <v>300</v>
      </c>
    </row>
    <row r="70" spans="1:8" ht="26" x14ac:dyDescent="0.3">
      <c r="A70" s="43">
        <v>59</v>
      </c>
      <c r="B70" s="91" t="s">
        <v>77</v>
      </c>
      <c r="C70" s="7">
        <v>901</v>
      </c>
      <c r="D70" s="54">
        <v>113</v>
      </c>
      <c r="E70" s="4" t="s">
        <v>370</v>
      </c>
      <c r="F70" s="4" t="s">
        <v>78</v>
      </c>
      <c r="G70" s="144">
        <v>300</v>
      </c>
      <c r="H70" s="144">
        <v>300</v>
      </c>
    </row>
    <row r="71" spans="1:8" ht="65" x14ac:dyDescent="0.3">
      <c r="A71" s="43">
        <v>60</v>
      </c>
      <c r="B71" s="5" t="s">
        <v>73</v>
      </c>
      <c r="C71" s="5">
        <v>901</v>
      </c>
      <c r="D71" s="1">
        <v>113</v>
      </c>
      <c r="E71" s="2" t="s">
        <v>190</v>
      </c>
      <c r="F71" s="2"/>
      <c r="G71" s="143">
        <f>G72</f>
        <v>0.2</v>
      </c>
      <c r="H71" s="143">
        <f>H72</f>
        <v>0.2</v>
      </c>
    </row>
    <row r="72" spans="1:8" ht="26" x14ac:dyDescent="0.3">
      <c r="A72" s="43">
        <v>61</v>
      </c>
      <c r="B72" s="42" t="s">
        <v>77</v>
      </c>
      <c r="C72" s="7">
        <v>901</v>
      </c>
      <c r="D72" s="3">
        <v>113</v>
      </c>
      <c r="E72" s="4" t="s">
        <v>190</v>
      </c>
      <c r="F72" s="4">
        <v>240</v>
      </c>
      <c r="G72" s="145">
        <v>0.2</v>
      </c>
      <c r="H72" s="145">
        <v>0.2</v>
      </c>
    </row>
    <row r="73" spans="1:8" ht="39" x14ac:dyDescent="0.3">
      <c r="A73" s="43">
        <v>62</v>
      </c>
      <c r="B73" s="5" t="s">
        <v>74</v>
      </c>
      <c r="C73" s="5">
        <v>901</v>
      </c>
      <c r="D73" s="1">
        <v>113</v>
      </c>
      <c r="E73" s="2" t="s">
        <v>191</v>
      </c>
      <c r="F73" s="2"/>
      <c r="G73" s="143">
        <f>G74</f>
        <v>130.80000000000001</v>
      </c>
      <c r="H73" s="143">
        <f>H74</f>
        <v>136</v>
      </c>
    </row>
    <row r="74" spans="1:8" ht="26" x14ac:dyDescent="0.3">
      <c r="A74" s="43">
        <v>63</v>
      </c>
      <c r="B74" s="7" t="s">
        <v>77</v>
      </c>
      <c r="C74" s="7">
        <v>901</v>
      </c>
      <c r="D74" s="3">
        <v>113</v>
      </c>
      <c r="E74" s="4" t="s">
        <v>191</v>
      </c>
      <c r="F74" s="4">
        <v>240</v>
      </c>
      <c r="G74" s="145">
        <v>130.80000000000001</v>
      </c>
      <c r="H74" s="145">
        <v>136</v>
      </c>
    </row>
    <row r="75" spans="1:8" ht="15" x14ac:dyDescent="0.3">
      <c r="A75" s="43">
        <v>64</v>
      </c>
      <c r="B75" s="90" t="s">
        <v>7</v>
      </c>
      <c r="C75" s="5">
        <v>901</v>
      </c>
      <c r="D75" s="53">
        <v>200</v>
      </c>
      <c r="E75" s="31"/>
      <c r="F75" s="2"/>
      <c r="G75" s="143">
        <f t="shared" ref="G75:H78" si="3">G76</f>
        <v>1982.1</v>
      </c>
      <c r="H75" s="143">
        <f t="shared" si="3"/>
        <v>2054.1</v>
      </c>
    </row>
    <row r="76" spans="1:8" ht="14" x14ac:dyDescent="0.3">
      <c r="A76" s="43">
        <v>65</v>
      </c>
      <c r="B76" s="85" t="s">
        <v>8</v>
      </c>
      <c r="C76" s="5">
        <v>901</v>
      </c>
      <c r="D76" s="53">
        <v>203</v>
      </c>
      <c r="E76" s="2"/>
      <c r="F76" s="2"/>
      <c r="G76" s="143">
        <f t="shared" si="3"/>
        <v>1982.1</v>
      </c>
      <c r="H76" s="143">
        <f t="shared" si="3"/>
        <v>2054.1</v>
      </c>
    </row>
    <row r="77" spans="1:8" ht="26" x14ac:dyDescent="0.3">
      <c r="A77" s="43">
        <v>66</v>
      </c>
      <c r="B77" s="85" t="s">
        <v>106</v>
      </c>
      <c r="C77" s="5">
        <v>901</v>
      </c>
      <c r="D77" s="53">
        <v>203</v>
      </c>
      <c r="E77" s="2" t="s">
        <v>189</v>
      </c>
      <c r="F77" s="2"/>
      <c r="G77" s="143">
        <f t="shared" si="3"/>
        <v>1982.1</v>
      </c>
      <c r="H77" s="143">
        <f t="shared" si="3"/>
        <v>2054.1</v>
      </c>
    </row>
    <row r="78" spans="1:8" ht="26" x14ac:dyDescent="0.3">
      <c r="A78" s="43">
        <v>67</v>
      </c>
      <c r="B78" s="85" t="s">
        <v>651</v>
      </c>
      <c r="C78" s="5">
        <v>901</v>
      </c>
      <c r="D78" s="53">
        <v>203</v>
      </c>
      <c r="E78" s="2" t="s">
        <v>188</v>
      </c>
      <c r="F78" s="2"/>
      <c r="G78" s="143">
        <f t="shared" si="3"/>
        <v>1982.1</v>
      </c>
      <c r="H78" s="143">
        <f t="shared" si="3"/>
        <v>2054.1</v>
      </c>
    </row>
    <row r="79" spans="1:8" ht="26" x14ac:dyDescent="0.35">
      <c r="A79" s="43">
        <v>68</v>
      </c>
      <c r="B79" s="91" t="s">
        <v>81</v>
      </c>
      <c r="C79" s="7">
        <v>901</v>
      </c>
      <c r="D79" s="54">
        <v>203</v>
      </c>
      <c r="E79" s="4" t="s">
        <v>188</v>
      </c>
      <c r="F79" s="4" t="s">
        <v>50</v>
      </c>
      <c r="G79" s="139">
        <v>1982.1</v>
      </c>
      <c r="H79" s="139">
        <v>2054.1</v>
      </c>
    </row>
    <row r="80" spans="1:8" ht="30" x14ac:dyDescent="0.3">
      <c r="A80" s="43">
        <v>69</v>
      </c>
      <c r="B80" s="24" t="s">
        <v>9</v>
      </c>
      <c r="C80" s="5">
        <v>901</v>
      </c>
      <c r="D80" s="1">
        <v>300</v>
      </c>
      <c r="E80" s="2"/>
      <c r="F80" s="2"/>
      <c r="G80" s="143">
        <f>G81+G105</f>
        <v>16091.8</v>
      </c>
      <c r="H80" s="143">
        <f>H81+H105</f>
        <v>17111.8</v>
      </c>
    </row>
    <row r="81" spans="1:8" ht="52" x14ac:dyDescent="0.3">
      <c r="A81" s="43">
        <v>70</v>
      </c>
      <c r="B81" s="5" t="s">
        <v>497</v>
      </c>
      <c r="C81" s="5">
        <v>901</v>
      </c>
      <c r="D81" s="1">
        <v>310</v>
      </c>
      <c r="E81" s="2"/>
      <c r="F81" s="2"/>
      <c r="G81" s="143">
        <f>G82</f>
        <v>15454.8</v>
      </c>
      <c r="H81" s="143">
        <f>H82</f>
        <v>16460.8</v>
      </c>
    </row>
    <row r="82" spans="1:8" ht="39" x14ac:dyDescent="0.3">
      <c r="A82" s="43">
        <v>71</v>
      </c>
      <c r="B82" s="28" t="s">
        <v>638</v>
      </c>
      <c r="C82" s="5">
        <v>901</v>
      </c>
      <c r="D82" s="1">
        <v>310</v>
      </c>
      <c r="E82" s="2" t="s">
        <v>221</v>
      </c>
      <c r="F82" s="2"/>
      <c r="G82" s="143">
        <f>G90+G83+G101</f>
        <v>15454.8</v>
      </c>
      <c r="H82" s="143">
        <f>H90+H83+H101</f>
        <v>16460.8</v>
      </c>
    </row>
    <row r="83" spans="1:8" ht="52" x14ac:dyDescent="0.3">
      <c r="A83" s="43">
        <v>72</v>
      </c>
      <c r="B83" s="92" t="s">
        <v>159</v>
      </c>
      <c r="C83" s="5">
        <v>901</v>
      </c>
      <c r="D83" s="53">
        <v>310</v>
      </c>
      <c r="E83" s="2" t="s">
        <v>219</v>
      </c>
      <c r="F83" s="2"/>
      <c r="G83" s="143">
        <f>G84+G88+G86</f>
        <v>598</v>
      </c>
      <c r="H83" s="143">
        <f>H84+H88+H86</f>
        <v>598</v>
      </c>
    </row>
    <row r="84" spans="1:8" ht="39" x14ac:dyDescent="0.3">
      <c r="A84" s="43">
        <v>73</v>
      </c>
      <c r="B84" s="92" t="s">
        <v>176</v>
      </c>
      <c r="C84" s="5">
        <v>901</v>
      </c>
      <c r="D84" s="53">
        <v>310</v>
      </c>
      <c r="E84" s="31" t="s">
        <v>218</v>
      </c>
      <c r="F84" s="31"/>
      <c r="G84" s="143">
        <f>G85</f>
        <v>192</v>
      </c>
      <c r="H84" s="143">
        <f>H85</f>
        <v>192</v>
      </c>
    </row>
    <row r="85" spans="1:8" ht="26" x14ac:dyDescent="0.3">
      <c r="A85" s="43">
        <v>74</v>
      </c>
      <c r="B85" s="91" t="s">
        <v>77</v>
      </c>
      <c r="C85" s="7">
        <v>901</v>
      </c>
      <c r="D85" s="54">
        <v>310</v>
      </c>
      <c r="E85" s="51" t="s">
        <v>218</v>
      </c>
      <c r="F85" s="4">
        <v>240</v>
      </c>
      <c r="G85" s="144">
        <v>192</v>
      </c>
      <c r="H85" s="144">
        <v>192</v>
      </c>
    </row>
    <row r="86" spans="1:8" ht="52" x14ac:dyDescent="0.3">
      <c r="A86" s="43">
        <v>75</v>
      </c>
      <c r="B86" s="85" t="s">
        <v>160</v>
      </c>
      <c r="C86" s="5">
        <v>901</v>
      </c>
      <c r="D86" s="53">
        <v>310</v>
      </c>
      <c r="E86" s="2" t="s">
        <v>220</v>
      </c>
      <c r="F86" s="2"/>
      <c r="G86" s="143">
        <f>G87</f>
        <v>400</v>
      </c>
      <c r="H86" s="143">
        <f>H87</f>
        <v>400</v>
      </c>
    </row>
    <row r="87" spans="1:8" ht="26" x14ac:dyDescent="0.3">
      <c r="A87" s="43">
        <v>76</v>
      </c>
      <c r="B87" s="91" t="s">
        <v>77</v>
      </c>
      <c r="C87" s="7">
        <v>901</v>
      </c>
      <c r="D87" s="54">
        <v>310</v>
      </c>
      <c r="E87" s="4" t="s">
        <v>220</v>
      </c>
      <c r="F87" s="4">
        <v>240</v>
      </c>
      <c r="G87" s="144">
        <v>400</v>
      </c>
      <c r="H87" s="144">
        <v>400</v>
      </c>
    </row>
    <row r="88" spans="1:8" ht="39" x14ac:dyDescent="0.3">
      <c r="A88" s="43">
        <v>77</v>
      </c>
      <c r="B88" s="92" t="s">
        <v>498</v>
      </c>
      <c r="C88" s="5">
        <v>901</v>
      </c>
      <c r="D88" s="53">
        <v>310</v>
      </c>
      <c r="E88" s="2" t="s">
        <v>494</v>
      </c>
      <c r="F88" s="2"/>
      <c r="G88" s="143">
        <f>G89</f>
        <v>6</v>
      </c>
      <c r="H88" s="143">
        <f>H89</f>
        <v>6</v>
      </c>
    </row>
    <row r="89" spans="1:8" ht="26" x14ac:dyDescent="0.3">
      <c r="A89" s="43">
        <v>78</v>
      </c>
      <c r="B89" s="91" t="s">
        <v>77</v>
      </c>
      <c r="C89" s="7">
        <v>901</v>
      </c>
      <c r="D89" s="54">
        <v>310</v>
      </c>
      <c r="E89" s="4" t="s">
        <v>494</v>
      </c>
      <c r="F89" s="4" t="s">
        <v>78</v>
      </c>
      <c r="G89" s="144">
        <v>6</v>
      </c>
      <c r="H89" s="144">
        <v>6</v>
      </c>
    </row>
    <row r="90" spans="1:8" ht="26" x14ac:dyDescent="0.3">
      <c r="A90" s="43">
        <v>79</v>
      </c>
      <c r="B90" s="28" t="s">
        <v>161</v>
      </c>
      <c r="C90" s="5">
        <v>901</v>
      </c>
      <c r="D90" s="1">
        <v>310</v>
      </c>
      <c r="E90" s="2" t="s">
        <v>224</v>
      </c>
      <c r="F90" s="2"/>
      <c r="G90" s="143">
        <f>G91+G93+G99+G97+G95</f>
        <v>4687</v>
      </c>
      <c r="H90" s="143">
        <f>H91+H93+H99+H97+H95</f>
        <v>5586</v>
      </c>
    </row>
    <row r="91" spans="1:8" ht="26" x14ac:dyDescent="0.3">
      <c r="A91" s="43">
        <v>80</v>
      </c>
      <c r="B91" s="5" t="s">
        <v>162</v>
      </c>
      <c r="C91" s="5">
        <v>901</v>
      </c>
      <c r="D91" s="1">
        <v>310</v>
      </c>
      <c r="E91" s="2" t="s">
        <v>225</v>
      </c>
      <c r="F91" s="2"/>
      <c r="G91" s="143">
        <f>G92</f>
        <v>1500</v>
      </c>
      <c r="H91" s="143">
        <f>H92</f>
        <v>2000</v>
      </c>
    </row>
    <row r="92" spans="1:8" ht="26" x14ac:dyDescent="0.3">
      <c r="A92" s="43">
        <v>81</v>
      </c>
      <c r="B92" s="7" t="s">
        <v>77</v>
      </c>
      <c r="C92" s="7">
        <v>901</v>
      </c>
      <c r="D92" s="3">
        <v>310</v>
      </c>
      <c r="E92" s="4" t="s">
        <v>225</v>
      </c>
      <c r="F92" s="4">
        <v>240</v>
      </c>
      <c r="G92" s="144">
        <v>1500</v>
      </c>
      <c r="H92" s="144">
        <v>2000</v>
      </c>
    </row>
    <row r="93" spans="1:8" ht="39" x14ac:dyDescent="0.3">
      <c r="A93" s="43">
        <v>82</v>
      </c>
      <c r="B93" s="5" t="s">
        <v>177</v>
      </c>
      <c r="C93" s="5">
        <v>901</v>
      </c>
      <c r="D93" s="1">
        <v>310</v>
      </c>
      <c r="E93" s="2" t="s">
        <v>226</v>
      </c>
      <c r="F93" s="2"/>
      <c r="G93" s="143">
        <f>G94</f>
        <v>1601</v>
      </c>
      <c r="H93" s="143">
        <f>H94</f>
        <v>2000</v>
      </c>
    </row>
    <row r="94" spans="1:8" ht="26" x14ac:dyDescent="0.3">
      <c r="A94" s="43">
        <v>83</v>
      </c>
      <c r="B94" s="7" t="s">
        <v>77</v>
      </c>
      <c r="C94" s="7">
        <v>901</v>
      </c>
      <c r="D94" s="3">
        <v>310</v>
      </c>
      <c r="E94" s="4" t="s">
        <v>226</v>
      </c>
      <c r="F94" s="4">
        <v>240</v>
      </c>
      <c r="G94" s="144">
        <v>1601</v>
      </c>
      <c r="H94" s="144">
        <v>2000</v>
      </c>
    </row>
    <row r="95" spans="1:8" ht="39" x14ac:dyDescent="0.3">
      <c r="A95" s="43">
        <v>84</v>
      </c>
      <c r="B95" s="5" t="s">
        <v>336</v>
      </c>
      <c r="C95" s="5">
        <v>901</v>
      </c>
      <c r="D95" s="1">
        <v>310</v>
      </c>
      <c r="E95" s="2" t="s">
        <v>335</v>
      </c>
      <c r="F95" s="2"/>
      <c r="G95" s="143">
        <f>G96</f>
        <v>364</v>
      </c>
      <c r="H95" s="143">
        <f>H96</f>
        <v>364</v>
      </c>
    </row>
    <row r="96" spans="1:8" ht="26" x14ac:dyDescent="0.3">
      <c r="A96" s="43">
        <v>85</v>
      </c>
      <c r="B96" s="7" t="s">
        <v>603</v>
      </c>
      <c r="C96" s="7">
        <v>901</v>
      </c>
      <c r="D96" s="3">
        <v>310</v>
      </c>
      <c r="E96" s="4" t="s">
        <v>335</v>
      </c>
      <c r="F96" s="4" t="s">
        <v>72</v>
      </c>
      <c r="G96" s="144">
        <v>364</v>
      </c>
      <c r="H96" s="144">
        <v>364</v>
      </c>
    </row>
    <row r="97" spans="1:8" ht="26" x14ac:dyDescent="0.3">
      <c r="A97" s="43">
        <v>86</v>
      </c>
      <c r="B97" s="28" t="s">
        <v>163</v>
      </c>
      <c r="C97" s="5">
        <v>901</v>
      </c>
      <c r="D97" s="1">
        <v>310</v>
      </c>
      <c r="E97" s="2" t="s">
        <v>228</v>
      </c>
      <c r="F97" s="2"/>
      <c r="G97" s="143">
        <f>G98</f>
        <v>36</v>
      </c>
      <c r="H97" s="143">
        <f>H98</f>
        <v>36</v>
      </c>
    </row>
    <row r="98" spans="1:8" ht="26" x14ac:dyDescent="0.3">
      <c r="A98" s="43">
        <v>87</v>
      </c>
      <c r="B98" s="7" t="s">
        <v>603</v>
      </c>
      <c r="C98" s="42">
        <v>901</v>
      </c>
      <c r="D98" s="54">
        <v>310</v>
      </c>
      <c r="E98" s="51" t="s">
        <v>228</v>
      </c>
      <c r="F98" s="51" t="s">
        <v>72</v>
      </c>
      <c r="G98" s="144">
        <v>36</v>
      </c>
      <c r="H98" s="144">
        <v>36</v>
      </c>
    </row>
    <row r="99" spans="1:8" ht="52" x14ac:dyDescent="0.3">
      <c r="A99" s="43">
        <v>88</v>
      </c>
      <c r="B99" s="5" t="s">
        <v>217</v>
      </c>
      <c r="C99" s="5">
        <v>901</v>
      </c>
      <c r="D99" s="1">
        <v>310</v>
      </c>
      <c r="E99" s="2" t="s">
        <v>227</v>
      </c>
      <c r="F99" s="2"/>
      <c r="G99" s="143">
        <f>G100</f>
        <v>1186</v>
      </c>
      <c r="H99" s="143">
        <f>H100</f>
        <v>1186</v>
      </c>
    </row>
    <row r="100" spans="1:8" ht="26" x14ac:dyDescent="0.3">
      <c r="A100" s="43">
        <v>89</v>
      </c>
      <c r="B100" s="7" t="s">
        <v>77</v>
      </c>
      <c r="C100" s="7">
        <v>901</v>
      </c>
      <c r="D100" s="3">
        <v>310</v>
      </c>
      <c r="E100" s="4" t="s">
        <v>227</v>
      </c>
      <c r="F100" s="4">
        <v>240</v>
      </c>
      <c r="G100" s="144">
        <v>1186</v>
      </c>
      <c r="H100" s="144">
        <v>1186</v>
      </c>
    </row>
    <row r="101" spans="1:8" ht="65" x14ac:dyDescent="0.3">
      <c r="A101" s="43">
        <v>90</v>
      </c>
      <c r="B101" s="92" t="s">
        <v>646</v>
      </c>
      <c r="C101" s="5">
        <v>901</v>
      </c>
      <c r="D101" s="53">
        <v>310</v>
      </c>
      <c r="E101" s="2" t="s">
        <v>222</v>
      </c>
      <c r="F101" s="2"/>
      <c r="G101" s="143">
        <f>G102</f>
        <v>10169.799999999999</v>
      </c>
      <c r="H101" s="143">
        <f>H102</f>
        <v>10276.799999999999</v>
      </c>
    </row>
    <row r="102" spans="1:8" ht="52" x14ac:dyDescent="0.3">
      <c r="A102" s="43">
        <v>91</v>
      </c>
      <c r="B102" s="92" t="s">
        <v>165</v>
      </c>
      <c r="C102" s="5">
        <v>901</v>
      </c>
      <c r="D102" s="53">
        <v>310</v>
      </c>
      <c r="E102" s="2" t="s">
        <v>223</v>
      </c>
      <c r="F102" s="2"/>
      <c r="G102" s="143">
        <f>G103+G104</f>
        <v>10169.799999999999</v>
      </c>
      <c r="H102" s="143">
        <f>H103+H104</f>
        <v>10276.799999999999</v>
      </c>
    </row>
    <row r="103" spans="1:8" ht="15.5" x14ac:dyDescent="0.35">
      <c r="A103" s="43">
        <v>92</v>
      </c>
      <c r="B103" s="91" t="s">
        <v>45</v>
      </c>
      <c r="C103" s="7">
        <v>901</v>
      </c>
      <c r="D103" s="54">
        <v>310</v>
      </c>
      <c r="E103" s="4" t="s">
        <v>223</v>
      </c>
      <c r="F103" s="4" t="s">
        <v>44</v>
      </c>
      <c r="G103" s="138">
        <v>9503</v>
      </c>
      <c r="H103" s="138">
        <v>9610</v>
      </c>
    </row>
    <row r="104" spans="1:8" ht="26" x14ac:dyDescent="0.35">
      <c r="A104" s="43">
        <v>93</v>
      </c>
      <c r="B104" s="91" t="s">
        <v>77</v>
      </c>
      <c r="C104" s="7">
        <v>901</v>
      </c>
      <c r="D104" s="54">
        <v>310</v>
      </c>
      <c r="E104" s="4" t="s">
        <v>223</v>
      </c>
      <c r="F104" s="4">
        <v>240</v>
      </c>
      <c r="G104" s="138">
        <v>666.8</v>
      </c>
      <c r="H104" s="138">
        <v>666.8</v>
      </c>
    </row>
    <row r="105" spans="1:8" ht="26" x14ac:dyDescent="0.3">
      <c r="A105" s="43">
        <v>94</v>
      </c>
      <c r="B105" s="5" t="s">
        <v>10</v>
      </c>
      <c r="C105" s="5">
        <v>901</v>
      </c>
      <c r="D105" s="1">
        <v>314</v>
      </c>
      <c r="E105" s="2"/>
      <c r="F105" s="2"/>
      <c r="G105" s="143">
        <f>G106+G110</f>
        <v>637</v>
      </c>
      <c r="H105" s="143">
        <f>H106+H110</f>
        <v>651</v>
      </c>
    </row>
    <row r="106" spans="1:8" ht="39" x14ac:dyDescent="0.3">
      <c r="A106" s="43">
        <v>95</v>
      </c>
      <c r="B106" s="28" t="s">
        <v>638</v>
      </c>
      <c r="C106" s="5">
        <v>901</v>
      </c>
      <c r="D106" s="1">
        <v>314</v>
      </c>
      <c r="E106" s="2" t="s">
        <v>221</v>
      </c>
      <c r="F106" s="2"/>
      <c r="G106" s="143">
        <f t="shared" ref="G106:H108" si="4">G107</f>
        <v>281</v>
      </c>
      <c r="H106" s="143">
        <f t="shared" si="4"/>
        <v>281</v>
      </c>
    </row>
    <row r="107" spans="1:8" ht="65" x14ac:dyDescent="0.3">
      <c r="A107" s="43">
        <v>96</v>
      </c>
      <c r="B107" s="28" t="s">
        <v>164</v>
      </c>
      <c r="C107" s="5">
        <v>901</v>
      </c>
      <c r="D107" s="1">
        <v>314</v>
      </c>
      <c r="E107" s="2" t="s">
        <v>231</v>
      </c>
      <c r="F107" s="2"/>
      <c r="G107" s="143">
        <f t="shared" si="4"/>
        <v>281</v>
      </c>
      <c r="H107" s="143">
        <f t="shared" si="4"/>
        <v>281</v>
      </c>
    </row>
    <row r="108" spans="1:8" ht="26" x14ac:dyDescent="0.3">
      <c r="A108" s="43">
        <v>97</v>
      </c>
      <c r="B108" s="5" t="s">
        <v>229</v>
      </c>
      <c r="C108" s="5">
        <v>901</v>
      </c>
      <c r="D108" s="1">
        <v>314</v>
      </c>
      <c r="E108" s="2" t="s">
        <v>230</v>
      </c>
      <c r="F108" s="2"/>
      <c r="G108" s="143">
        <f t="shared" si="4"/>
        <v>281</v>
      </c>
      <c r="H108" s="143">
        <f t="shared" si="4"/>
        <v>281</v>
      </c>
    </row>
    <row r="109" spans="1:8" ht="26" x14ac:dyDescent="0.3">
      <c r="A109" s="43">
        <v>98</v>
      </c>
      <c r="B109" s="7" t="s">
        <v>603</v>
      </c>
      <c r="C109" s="7">
        <v>901</v>
      </c>
      <c r="D109" s="3">
        <v>314</v>
      </c>
      <c r="E109" s="4" t="s">
        <v>230</v>
      </c>
      <c r="F109" s="4" t="s">
        <v>72</v>
      </c>
      <c r="G109" s="144">
        <v>281</v>
      </c>
      <c r="H109" s="144">
        <v>281</v>
      </c>
    </row>
    <row r="110" spans="1:8" ht="52" x14ac:dyDescent="0.3">
      <c r="A110" s="43">
        <v>99</v>
      </c>
      <c r="B110" s="28" t="s">
        <v>640</v>
      </c>
      <c r="C110" s="5">
        <v>901</v>
      </c>
      <c r="D110" s="1">
        <v>314</v>
      </c>
      <c r="E110" s="2" t="s">
        <v>440</v>
      </c>
      <c r="F110" s="2"/>
      <c r="G110" s="143">
        <f>G111</f>
        <v>356</v>
      </c>
      <c r="H110" s="143">
        <f>H111</f>
        <v>370</v>
      </c>
    </row>
    <row r="111" spans="1:8" ht="39" x14ac:dyDescent="0.3">
      <c r="A111" s="43">
        <v>100</v>
      </c>
      <c r="B111" s="5" t="s">
        <v>456</v>
      </c>
      <c r="C111" s="5">
        <v>901</v>
      </c>
      <c r="D111" s="1">
        <v>314</v>
      </c>
      <c r="E111" s="2" t="s">
        <v>455</v>
      </c>
      <c r="F111" s="2"/>
      <c r="G111" s="143">
        <f>G112</f>
        <v>356</v>
      </c>
      <c r="H111" s="143">
        <f>H112</f>
        <v>370</v>
      </c>
    </row>
    <row r="112" spans="1:8" ht="26" x14ac:dyDescent="0.3">
      <c r="A112" s="43">
        <v>101</v>
      </c>
      <c r="B112" s="7" t="s">
        <v>77</v>
      </c>
      <c r="C112" s="42">
        <v>901</v>
      </c>
      <c r="D112" s="54">
        <v>314</v>
      </c>
      <c r="E112" s="51" t="s">
        <v>455</v>
      </c>
      <c r="F112" s="4">
        <v>240</v>
      </c>
      <c r="G112" s="144">
        <v>356</v>
      </c>
      <c r="H112" s="144">
        <v>370</v>
      </c>
    </row>
    <row r="113" spans="1:8" ht="15" x14ac:dyDescent="0.3">
      <c r="A113" s="43">
        <v>102</v>
      </c>
      <c r="B113" s="24" t="s">
        <v>11</v>
      </c>
      <c r="C113" s="5">
        <v>901</v>
      </c>
      <c r="D113" s="1">
        <v>400</v>
      </c>
      <c r="E113" s="2"/>
      <c r="F113" s="2"/>
      <c r="G113" s="143">
        <f>G122+G133+G143+G155+G114+G129</f>
        <v>267972.89999999997</v>
      </c>
      <c r="H113" s="143">
        <f>H122+H133+H143+H155+H114+H129</f>
        <v>230736.3</v>
      </c>
    </row>
    <row r="114" spans="1:8" ht="14" x14ac:dyDescent="0.3">
      <c r="A114" s="43">
        <v>103</v>
      </c>
      <c r="B114" s="5" t="s">
        <v>185</v>
      </c>
      <c r="C114" s="5">
        <v>901</v>
      </c>
      <c r="D114" s="1">
        <v>405</v>
      </c>
      <c r="E114" s="2"/>
      <c r="F114" s="2"/>
      <c r="G114" s="143">
        <f>G115</f>
        <v>928.5</v>
      </c>
      <c r="H114" s="143">
        <f>H115</f>
        <v>928.5</v>
      </c>
    </row>
    <row r="115" spans="1:8" ht="26" x14ac:dyDescent="0.3">
      <c r="A115" s="43">
        <v>104</v>
      </c>
      <c r="B115" s="85" t="s">
        <v>106</v>
      </c>
      <c r="C115" s="5">
        <v>901</v>
      </c>
      <c r="D115" s="1">
        <v>405</v>
      </c>
      <c r="E115" s="2" t="s">
        <v>189</v>
      </c>
      <c r="F115" s="2"/>
      <c r="G115" s="143">
        <f>G118+G116+G120</f>
        <v>928.5</v>
      </c>
      <c r="H115" s="143">
        <f>H118+H116+H120</f>
        <v>928.5</v>
      </c>
    </row>
    <row r="116" spans="1:8" ht="26" x14ac:dyDescent="0.3">
      <c r="A116" s="43">
        <v>105</v>
      </c>
      <c r="B116" s="28" t="s">
        <v>348</v>
      </c>
      <c r="C116" s="5">
        <v>901</v>
      </c>
      <c r="D116" s="53">
        <v>405</v>
      </c>
      <c r="E116" s="31" t="s">
        <v>347</v>
      </c>
      <c r="F116" s="31"/>
      <c r="G116" s="143">
        <f>G117</f>
        <v>88</v>
      </c>
      <c r="H116" s="143">
        <f>H117</f>
        <v>88</v>
      </c>
    </row>
    <row r="117" spans="1:8" ht="26" x14ac:dyDescent="0.3">
      <c r="A117" s="43">
        <v>106</v>
      </c>
      <c r="B117" s="7" t="s">
        <v>77</v>
      </c>
      <c r="C117" s="7">
        <v>901</v>
      </c>
      <c r="D117" s="54">
        <v>405</v>
      </c>
      <c r="E117" s="51" t="s">
        <v>347</v>
      </c>
      <c r="F117" s="51" t="s">
        <v>78</v>
      </c>
      <c r="G117" s="144">
        <v>88</v>
      </c>
      <c r="H117" s="144">
        <v>88</v>
      </c>
    </row>
    <row r="118" spans="1:8" ht="52" x14ac:dyDescent="0.3">
      <c r="A118" s="43">
        <v>107</v>
      </c>
      <c r="B118" s="5" t="s">
        <v>491</v>
      </c>
      <c r="C118" s="5">
        <v>901</v>
      </c>
      <c r="D118" s="1">
        <v>405</v>
      </c>
      <c r="E118" s="2" t="s">
        <v>192</v>
      </c>
      <c r="F118" s="2"/>
      <c r="G118" s="143">
        <f>G119</f>
        <v>619.5</v>
      </c>
      <c r="H118" s="143">
        <f>H119</f>
        <v>619.5</v>
      </c>
    </row>
    <row r="119" spans="1:8" ht="26" x14ac:dyDescent="0.3">
      <c r="A119" s="43">
        <v>108</v>
      </c>
      <c r="B119" s="7" t="s">
        <v>77</v>
      </c>
      <c r="C119" s="7">
        <v>901</v>
      </c>
      <c r="D119" s="3">
        <v>405</v>
      </c>
      <c r="E119" s="4" t="s">
        <v>192</v>
      </c>
      <c r="F119" s="4">
        <v>240</v>
      </c>
      <c r="G119" s="145">
        <v>619.5</v>
      </c>
      <c r="H119" s="145">
        <v>619.5</v>
      </c>
    </row>
    <row r="120" spans="1:8" ht="52" x14ac:dyDescent="0.3">
      <c r="A120" s="43">
        <v>109</v>
      </c>
      <c r="B120" s="85" t="s">
        <v>559</v>
      </c>
      <c r="C120" s="5">
        <v>901</v>
      </c>
      <c r="D120" s="53">
        <v>405</v>
      </c>
      <c r="E120" s="2" t="s">
        <v>558</v>
      </c>
      <c r="F120" s="2"/>
      <c r="G120" s="143">
        <f>G121</f>
        <v>221</v>
      </c>
      <c r="H120" s="143">
        <f>H121</f>
        <v>221</v>
      </c>
    </row>
    <row r="121" spans="1:8" ht="26" x14ac:dyDescent="0.3">
      <c r="A121" s="43">
        <v>110</v>
      </c>
      <c r="B121" s="91" t="s">
        <v>77</v>
      </c>
      <c r="C121" s="7">
        <v>901</v>
      </c>
      <c r="D121" s="54">
        <v>405</v>
      </c>
      <c r="E121" s="4" t="s">
        <v>558</v>
      </c>
      <c r="F121" s="4">
        <v>240</v>
      </c>
      <c r="G121" s="145">
        <v>221</v>
      </c>
      <c r="H121" s="145">
        <v>221</v>
      </c>
    </row>
    <row r="122" spans="1:8" ht="14" x14ac:dyDescent="0.3">
      <c r="A122" s="43">
        <v>111</v>
      </c>
      <c r="B122" s="5" t="s">
        <v>55</v>
      </c>
      <c r="C122" s="5">
        <v>901</v>
      </c>
      <c r="D122" s="1">
        <v>406</v>
      </c>
      <c r="E122" s="2"/>
      <c r="F122" s="2"/>
      <c r="G122" s="143">
        <f>G123</f>
        <v>16319</v>
      </c>
      <c r="H122" s="143">
        <f>H123</f>
        <v>1500</v>
      </c>
    </row>
    <row r="123" spans="1:8" ht="39" x14ac:dyDescent="0.3">
      <c r="A123" s="43">
        <v>112</v>
      </c>
      <c r="B123" s="28" t="s">
        <v>637</v>
      </c>
      <c r="C123" s="5">
        <v>901</v>
      </c>
      <c r="D123" s="1">
        <v>406</v>
      </c>
      <c r="E123" s="31" t="s">
        <v>232</v>
      </c>
      <c r="F123" s="2"/>
      <c r="G123" s="143">
        <f>G124</f>
        <v>16319</v>
      </c>
      <c r="H123" s="143">
        <f>H124</f>
        <v>1500</v>
      </c>
    </row>
    <row r="124" spans="1:8" ht="26" x14ac:dyDescent="0.3">
      <c r="A124" s="43">
        <v>113</v>
      </c>
      <c r="B124" s="92" t="s">
        <v>429</v>
      </c>
      <c r="C124" s="5">
        <v>901</v>
      </c>
      <c r="D124" s="1">
        <v>406</v>
      </c>
      <c r="E124" s="2" t="s">
        <v>432</v>
      </c>
      <c r="F124" s="2"/>
      <c r="G124" s="143">
        <f>G125+G127</f>
        <v>16319</v>
      </c>
      <c r="H124" s="143">
        <f>H125+H127</f>
        <v>1500</v>
      </c>
    </row>
    <row r="125" spans="1:8" ht="14" x14ac:dyDescent="0.3">
      <c r="A125" s="43">
        <v>114</v>
      </c>
      <c r="B125" s="5" t="s">
        <v>69</v>
      </c>
      <c r="C125" s="5">
        <v>901</v>
      </c>
      <c r="D125" s="1">
        <v>406</v>
      </c>
      <c r="E125" s="22" t="s">
        <v>387</v>
      </c>
      <c r="F125" s="2"/>
      <c r="G125" s="143">
        <f>G126</f>
        <v>1420</v>
      </c>
      <c r="H125" s="143">
        <f>H126</f>
        <v>1500</v>
      </c>
    </row>
    <row r="126" spans="1:8" ht="26" x14ac:dyDescent="0.3">
      <c r="A126" s="43">
        <v>115</v>
      </c>
      <c r="B126" s="7" t="s">
        <v>691</v>
      </c>
      <c r="C126" s="7">
        <v>901</v>
      </c>
      <c r="D126" s="3">
        <v>406</v>
      </c>
      <c r="E126" s="26" t="s">
        <v>387</v>
      </c>
      <c r="F126" s="4">
        <v>240</v>
      </c>
      <c r="G126" s="144">
        <v>1420</v>
      </c>
      <c r="H126" s="144">
        <v>1500</v>
      </c>
    </row>
    <row r="127" spans="1:8" ht="26" x14ac:dyDescent="0.3">
      <c r="A127" s="43">
        <v>116</v>
      </c>
      <c r="B127" s="85" t="s">
        <v>689</v>
      </c>
      <c r="C127" s="5">
        <v>901</v>
      </c>
      <c r="D127" s="53">
        <v>406</v>
      </c>
      <c r="E127" s="31" t="s">
        <v>690</v>
      </c>
      <c r="F127" s="2"/>
      <c r="G127" s="143">
        <f>G128</f>
        <v>14899</v>
      </c>
      <c r="H127" s="143">
        <f>H128</f>
        <v>0</v>
      </c>
    </row>
    <row r="128" spans="1:8" ht="26" x14ac:dyDescent="0.3">
      <c r="A128" s="43">
        <v>117</v>
      </c>
      <c r="B128" s="91" t="s">
        <v>77</v>
      </c>
      <c r="C128" s="7">
        <v>901</v>
      </c>
      <c r="D128" s="54">
        <v>406</v>
      </c>
      <c r="E128" s="51" t="s">
        <v>690</v>
      </c>
      <c r="F128" s="4">
        <v>240</v>
      </c>
      <c r="G128" s="144">
        <v>14899</v>
      </c>
      <c r="H128" s="144">
        <v>0</v>
      </c>
    </row>
    <row r="129" spans="1:8" ht="14" x14ac:dyDescent="0.3">
      <c r="A129" s="43">
        <v>118</v>
      </c>
      <c r="B129" s="85" t="s">
        <v>84</v>
      </c>
      <c r="C129" s="28">
        <v>901</v>
      </c>
      <c r="D129" s="53">
        <v>407</v>
      </c>
      <c r="E129" s="2"/>
      <c r="F129" s="2"/>
      <c r="G129" s="143">
        <f t="shared" ref="G129:H131" si="5">G130</f>
        <v>74.8</v>
      </c>
      <c r="H129" s="143">
        <f t="shared" si="5"/>
        <v>74.8</v>
      </c>
    </row>
    <row r="130" spans="1:8" ht="14" x14ac:dyDescent="0.3">
      <c r="A130" s="43">
        <v>119</v>
      </c>
      <c r="B130" s="85" t="s">
        <v>156</v>
      </c>
      <c r="C130" s="28">
        <v>901</v>
      </c>
      <c r="D130" s="53">
        <v>407</v>
      </c>
      <c r="E130" s="2" t="s">
        <v>189</v>
      </c>
      <c r="F130" s="2"/>
      <c r="G130" s="143">
        <f t="shared" si="5"/>
        <v>74.8</v>
      </c>
      <c r="H130" s="143">
        <f t="shared" si="5"/>
        <v>74.8</v>
      </c>
    </row>
    <row r="131" spans="1:8" ht="26" x14ac:dyDescent="0.3">
      <c r="A131" s="43">
        <v>120</v>
      </c>
      <c r="B131" s="85" t="s">
        <v>548</v>
      </c>
      <c r="C131" s="28">
        <v>901</v>
      </c>
      <c r="D131" s="53">
        <v>407</v>
      </c>
      <c r="E131" s="2" t="s">
        <v>547</v>
      </c>
      <c r="F131" s="2" t="s">
        <v>546</v>
      </c>
      <c r="G131" s="143">
        <f t="shared" si="5"/>
        <v>74.8</v>
      </c>
      <c r="H131" s="143">
        <f t="shared" si="5"/>
        <v>74.8</v>
      </c>
    </row>
    <row r="132" spans="1:8" ht="26" x14ac:dyDescent="0.3">
      <c r="A132" s="43">
        <v>121</v>
      </c>
      <c r="B132" s="91" t="s">
        <v>77</v>
      </c>
      <c r="C132" s="42">
        <v>901</v>
      </c>
      <c r="D132" s="54">
        <v>407</v>
      </c>
      <c r="E132" s="4" t="s">
        <v>547</v>
      </c>
      <c r="F132" s="4">
        <v>240</v>
      </c>
      <c r="G132" s="144">
        <v>74.8</v>
      </c>
      <c r="H132" s="144">
        <v>74.8</v>
      </c>
    </row>
    <row r="133" spans="1:8" ht="14" x14ac:dyDescent="0.3">
      <c r="A133" s="43">
        <v>122</v>
      </c>
      <c r="B133" s="5" t="s">
        <v>12</v>
      </c>
      <c r="C133" s="5">
        <v>901</v>
      </c>
      <c r="D133" s="1">
        <v>408</v>
      </c>
      <c r="E133" s="2"/>
      <c r="F133" s="2"/>
      <c r="G133" s="143">
        <f>G134+G140</f>
        <v>150034.6</v>
      </c>
      <c r="H133" s="143">
        <f>H134+H140</f>
        <v>120400</v>
      </c>
    </row>
    <row r="134" spans="1:8" ht="39" x14ac:dyDescent="0.3">
      <c r="A134" s="43">
        <v>123</v>
      </c>
      <c r="B134" s="92" t="s">
        <v>711</v>
      </c>
      <c r="C134" s="5">
        <v>901</v>
      </c>
      <c r="D134" s="1">
        <v>408</v>
      </c>
      <c r="E134" s="2" t="s">
        <v>234</v>
      </c>
      <c r="F134" s="2"/>
      <c r="G134" s="143">
        <f t="shared" ref="G134:H136" si="6">G135</f>
        <v>149647</v>
      </c>
      <c r="H134" s="143">
        <f t="shared" si="6"/>
        <v>120000</v>
      </c>
    </row>
    <row r="135" spans="1:8" ht="26" x14ac:dyDescent="0.3">
      <c r="A135" s="43">
        <v>124</v>
      </c>
      <c r="B135" s="28" t="s">
        <v>132</v>
      </c>
      <c r="C135" s="5">
        <v>901</v>
      </c>
      <c r="D135" s="1">
        <v>408</v>
      </c>
      <c r="E135" s="2" t="s">
        <v>235</v>
      </c>
      <c r="F135" s="2"/>
      <c r="G135" s="143">
        <f>G136+G138</f>
        <v>149647</v>
      </c>
      <c r="H135" s="143">
        <f>H136+H138</f>
        <v>120000</v>
      </c>
    </row>
    <row r="136" spans="1:8" ht="39" x14ac:dyDescent="0.3">
      <c r="A136" s="43">
        <v>125</v>
      </c>
      <c r="B136" s="5" t="s">
        <v>133</v>
      </c>
      <c r="C136" s="5">
        <v>901</v>
      </c>
      <c r="D136" s="1">
        <v>408</v>
      </c>
      <c r="E136" s="2" t="s">
        <v>419</v>
      </c>
      <c r="F136" s="2"/>
      <c r="G136" s="143">
        <f t="shared" si="6"/>
        <v>120000</v>
      </c>
      <c r="H136" s="143">
        <f t="shared" si="6"/>
        <v>120000</v>
      </c>
    </row>
    <row r="137" spans="1:8" ht="39" x14ac:dyDescent="0.3">
      <c r="A137" s="43">
        <v>126</v>
      </c>
      <c r="B137" s="7" t="s">
        <v>518</v>
      </c>
      <c r="C137" s="7">
        <v>901</v>
      </c>
      <c r="D137" s="3">
        <v>408</v>
      </c>
      <c r="E137" s="4" t="s">
        <v>419</v>
      </c>
      <c r="F137" s="4" t="s">
        <v>56</v>
      </c>
      <c r="G137" s="144">
        <v>120000</v>
      </c>
      <c r="H137" s="144">
        <v>120000</v>
      </c>
    </row>
    <row r="138" spans="1:8" ht="14" x14ac:dyDescent="0.3">
      <c r="A138" s="43">
        <v>127</v>
      </c>
      <c r="B138" s="85" t="s">
        <v>614</v>
      </c>
      <c r="C138" s="5">
        <v>901</v>
      </c>
      <c r="D138" s="53">
        <v>408</v>
      </c>
      <c r="E138" s="2" t="s">
        <v>613</v>
      </c>
      <c r="F138" s="4"/>
      <c r="G138" s="143">
        <f>G139</f>
        <v>29647</v>
      </c>
      <c r="H138" s="143">
        <f>H139</f>
        <v>0</v>
      </c>
    </row>
    <row r="139" spans="1:8" ht="39" x14ac:dyDescent="0.3">
      <c r="A139" s="43">
        <v>128</v>
      </c>
      <c r="B139" s="91" t="s">
        <v>518</v>
      </c>
      <c r="C139" s="7">
        <v>901</v>
      </c>
      <c r="D139" s="54">
        <v>408</v>
      </c>
      <c r="E139" s="4" t="s">
        <v>613</v>
      </c>
      <c r="F139" s="4" t="s">
        <v>56</v>
      </c>
      <c r="G139" s="144">
        <v>29647</v>
      </c>
      <c r="H139" s="144">
        <v>0</v>
      </c>
    </row>
    <row r="140" spans="1:8" ht="14" x14ac:dyDescent="0.3">
      <c r="A140" s="43">
        <v>129</v>
      </c>
      <c r="B140" s="85" t="s">
        <v>156</v>
      </c>
      <c r="C140" s="5">
        <v>901</v>
      </c>
      <c r="D140" s="53">
        <v>408</v>
      </c>
      <c r="E140" s="10" t="s">
        <v>189</v>
      </c>
      <c r="F140" s="2"/>
      <c r="G140" s="143">
        <f>G141</f>
        <v>387.6</v>
      </c>
      <c r="H140" s="143">
        <f>H141</f>
        <v>400</v>
      </c>
    </row>
    <row r="141" spans="1:8" ht="26" x14ac:dyDescent="0.3">
      <c r="A141" s="43">
        <v>130</v>
      </c>
      <c r="B141" s="85" t="s">
        <v>233</v>
      </c>
      <c r="C141" s="5">
        <v>901</v>
      </c>
      <c r="D141" s="53">
        <v>408</v>
      </c>
      <c r="E141" s="2" t="s">
        <v>267</v>
      </c>
      <c r="F141" s="2"/>
      <c r="G141" s="143">
        <f>G142</f>
        <v>387.6</v>
      </c>
      <c r="H141" s="143">
        <f>H142</f>
        <v>400</v>
      </c>
    </row>
    <row r="142" spans="1:8" ht="26" x14ac:dyDescent="0.3">
      <c r="A142" s="43">
        <v>131</v>
      </c>
      <c r="B142" s="91" t="s">
        <v>77</v>
      </c>
      <c r="C142" s="7">
        <v>901</v>
      </c>
      <c r="D142" s="54">
        <v>408</v>
      </c>
      <c r="E142" s="4" t="s">
        <v>267</v>
      </c>
      <c r="F142" s="4">
        <v>240</v>
      </c>
      <c r="G142" s="144">
        <v>387.6</v>
      </c>
      <c r="H142" s="144">
        <v>400</v>
      </c>
    </row>
    <row r="143" spans="1:8" ht="14" x14ac:dyDescent="0.3">
      <c r="A143" s="43">
        <v>132</v>
      </c>
      <c r="B143" s="5" t="s">
        <v>57</v>
      </c>
      <c r="C143" s="5">
        <v>901</v>
      </c>
      <c r="D143" s="1">
        <v>409</v>
      </c>
      <c r="E143" s="2"/>
      <c r="F143" s="2"/>
      <c r="G143" s="143">
        <f>G144</f>
        <v>100356</v>
      </c>
      <c r="H143" s="143">
        <f>H144</f>
        <v>107543</v>
      </c>
    </row>
    <row r="144" spans="1:8" ht="39" x14ac:dyDescent="0.3">
      <c r="A144" s="43">
        <v>133</v>
      </c>
      <c r="B144" s="92" t="s">
        <v>711</v>
      </c>
      <c r="C144" s="5">
        <v>901</v>
      </c>
      <c r="D144" s="1">
        <v>409</v>
      </c>
      <c r="E144" s="2" t="s">
        <v>234</v>
      </c>
      <c r="F144" s="2"/>
      <c r="G144" s="143">
        <f>G145+G150</f>
        <v>100356</v>
      </c>
      <c r="H144" s="143">
        <f>H145+H150</f>
        <v>107543</v>
      </c>
    </row>
    <row r="145" spans="1:8" ht="39" x14ac:dyDescent="0.3">
      <c r="A145" s="43">
        <v>134</v>
      </c>
      <c r="B145" s="28" t="s">
        <v>136</v>
      </c>
      <c r="C145" s="5">
        <v>901</v>
      </c>
      <c r="D145" s="1">
        <v>409</v>
      </c>
      <c r="E145" s="2" t="s">
        <v>268</v>
      </c>
      <c r="F145" s="2"/>
      <c r="G145" s="143">
        <f>G146+G148</f>
        <v>91550</v>
      </c>
      <c r="H145" s="143">
        <f>H146+H148</f>
        <v>98140</v>
      </c>
    </row>
    <row r="146" spans="1:8" ht="52" x14ac:dyDescent="0.3">
      <c r="A146" s="43">
        <v>135</v>
      </c>
      <c r="B146" s="85" t="s">
        <v>695</v>
      </c>
      <c r="C146" s="5">
        <v>901</v>
      </c>
      <c r="D146" s="53">
        <v>409</v>
      </c>
      <c r="E146" s="31" t="s">
        <v>718</v>
      </c>
      <c r="F146" s="2"/>
      <c r="G146" s="143">
        <f>G147</f>
        <v>90000</v>
      </c>
      <c r="H146" s="143">
        <f>H147</f>
        <v>96540</v>
      </c>
    </row>
    <row r="147" spans="1:8" ht="26" x14ac:dyDescent="0.3">
      <c r="A147" s="43">
        <v>136</v>
      </c>
      <c r="B147" s="91" t="s">
        <v>77</v>
      </c>
      <c r="C147" s="42">
        <v>901</v>
      </c>
      <c r="D147" s="54">
        <v>409</v>
      </c>
      <c r="E147" s="51" t="s">
        <v>718</v>
      </c>
      <c r="F147" s="4">
        <v>240</v>
      </c>
      <c r="G147" s="144">
        <v>90000</v>
      </c>
      <c r="H147" s="144">
        <v>96540</v>
      </c>
    </row>
    <row r="148" spans="1:8" ht="39" x14ac:dyDescent="0.3">
      <c r="A148" s="43">
        <v>137</v>
      </c>
      <c r="B148" s="85" t="s">
        <v>693</v>
      </c>
      <c r="C148" s="28">
        <v>901</v>
      </c>
      <c r="D148" s="53">
        <v>409</v>
      </c>
      <c r="E148" s="31" t="s">
        <v>719</v>
      </c>
      <c r="F148" s="4"/>
      <c r="G148" s="143">
        <f>G149</f>
        <v>1550</v>
      </c>
      <c r="H148" s="143">
        <f>H149</f>
        <v>1600</v>
      </c>
    </row>
    <row r="149" spans="1:8" ht="26" x14ac:dyDescent="0.3">
      <c r="A149" s="43">
        <v>138</v>
      </c>
      <c r="B149" s="91" t="s">
        <v>77</v>
      </c>
      <c r="C149" s="42">
        <v>901</v>
      </c>
      <c r="D149" s="54">
        <v>409</v>
      </c>
      <c r="E149" s="51" t="s">
        <v>719</v>
      </c>
      <c r="F149" s="4">
        <v>240</v>
      </c>
      <c r="G149" s="144">
        <v>1550</v>
      </c>
      <c r="H149" s="144">
        <v>1600</v>
      </c>
    </row>
    <row r="150" spans="1:8" ht="39" x14ac:dyDescent="0.3">
      <c r="A150" s="43">
        <v>139</v>
      </c>
      <c r="B150" s="28" t="s">
        <v>138</v>
      </c>
      <c r="C150" s="5">
        <v>901</v>
      </c>
      <c r="D150" s="1">
        <v>409</v>
      </c>
      <c r="E150" s="2" t="s">
        <v>269</v>
      </c>
      <c r="F150" s="2"/>
      <c r="G150" s="143">
        <f>G153+G151</f>
        <v>8806</v>
      </c>
      <c r="H150" s="143">
        <f>H153+H151</f>
        <v>9403</v>
      </c>
    </row>
    <row r="151" spans="1:8" ht="26" x14ac:dyDescent="0.3">
      <c r="A151" s="43">
        <v>140</v>
      </c>
      <c r="B151" s="92" t="s">
        <v>694</v>
      </c>
      <c r="C151" s="5">
        <v>901</v>
      </c>
      <c r="D151" s="53">
        <v>409</v>
      </c>
      <c r="E151" s="31" t="s">
        <v>720</v>
      </c>
      <c r="F151" s="2"/>
      <c r="G151" s="143">
        <f>G152</f>
        <v>100</v>
      </c>
      <c r="H151" s="143">
        <f>H152</f>
        <v>0</v>
      </c>
    </row>
    <row r="152" spans="1:8" ht="26" x14ac:dyDescent="0.3">
      <c r="A152" s="43">
        <v>141</v>
      </c>
      <c r="B152" s="91" t="s">
        <v>77</v>
      </c>
      <c r="C152" s="7">
        <v>901</v>
      </c>
      <c r="D152" s="54">
        <v>409</v>
      </c>
      <c r="E152" s="51" t="s">
        <v>720</v>
      </c>
      <c r="F152" s="4">
        <v>240</v>
      </c>
      <c r="G152" s="144">
        <v>100</v>
      </c>
      <c r="H152" s="144">
        <v>0</v>
      </c>
    </row>
    <row r="153" spans="1:8" ht="26" x14ac:dyDescent="0.3">
      <c r="A153" s="43">
        <v>142</v>
      </c>
      <c r="B153" s="85" t="s">
        <v>549</v>
      </c>
      <c r="C153" s="5">
        <v>901</v>
      </c>
      <c r="D153" s="53">
        <v>409</v>
      </c>
      <c r="E153" s="31" t="s">
        <v>721</v>
      </c>
      <c r="F153" s="2"/>
      <c r="G153" s="143">
        <f>G154</f>
        <v>8706</v>
      </c>
      <c r="H153" s="143">
        <f>H154</f>
        <v>9403</v>
      </c>
    </row>
    <row r="154" spans="1:8" ht="26" x14ac:dyDescent="0.3">
      <c r="A154" s="43">
        <v>143</v>
      </c>
      <c r="B154" s="7" t="s">
        <v>77</v>
      </c>
      <c r="C154" s="7">
        <v>901</v>
      </c>
      <c r="D154" s="54">
        <v>409</v>
      </c>
      <c r="E154" s="51" t="s">
        <v>721</v>
      </c>
      <c r="F154" s="4">
        <v>240</v>
      </c>
      <c r="G154" s="144">
        <v>8706</v>
      </c>
      <c r="H154" s="144">
        <v>9403</v>
      </c>
    </row>
    <row r="155" spans="1:8" ht="14" x14ac:dyDescent="0.3">
      <c r="A155" s="43">
        <v>144</v>
      </c>
      <c r="B155" s="5" t="s">
        <v>67</v>
      </c>
      <c r="C155" s="5">
        <v>901</v>
      </c>
      <c r="D155" s="1">
        <v>412</v>
      </c>
      <c r="E155" s="2"/>
      <c r="F155" s="2"/>
      <c r="G155" s="143">
        <f>G156</f>
        <v>260</v>
      </c>
      <c r="H155" s="143">
        <f>H156</f>
        <v>290</v>
      </c>
    </row>
    <row r="156" spans="1:8" ht="39" x14ac:dyDescent="0.3">
      <c r="A156" s="43">
        <v>145</v>
      </c>
      <c r="B156" s="28" t="s">
        <v>568</v>
      </c>
      <c r="C156" s="5">
        <v>901</v>
      </c>
      <c r="D156" s="9">
        <v>412</v>
      </c>
      <c r="E156" s="10" t="s">
        <v>249</v>
      </c>
      <c r="F156" s="2"/>
      <c r="G156" s="143">
        <f>G157</f>
        <v>260</v>
      </c>
      <c r="H156" s="143">
        <f>H157</f>
        <v>290</v>
      </c>
    </row>
    <row r="157" spans="1:8" ht="14" x14ac:dyDescent="0.3">
      <c r="A157" s="43">
        <v>146</v>
      </c>
      <c r="B157" s="92" t="s">
        <v>600</v>
      </c>
      <c r="C157" s="5">
        <v>901</v>
      </c>
      <c r="D157" s="87">
        <v>412</v>
      </c>
      <c r="E157" s="10" t="s">
        <v>274</v>
      </c>
      <c r="F157" s="10"/>
      <c r="G157" s="143">
        <f>G160+G158</f>
        <v>260</v>
      </c>
      <c r="H157" s="143">
        <f>H160+H158</f>
        <v>290</v>
      </c>
    </row>
    <row r="158" spans="1:8" ht="26" x14ac:dyDescent="0.3">
      <c r="A158" s="43">
        <v>147</v>
      </c>
      <c r="B158" s="85" t="s">
        <v>112</v>
      </c>
      <c r="C158" s="5">
        <v>901</v>
      </c>
      <c r="D158" s="87">
        <v>412</v>
      </c>
      <c r="E158" s="10" t="s">
        <v>615</v>
      </c>
      <c r="F158" s="10"/>
      <c r="G158" s="143">
        <f>G159</f>
        <v>135</v>
      </c>
      <c r="H158" s="143">
        <f>H159</f>
        <v>140</v>
      </c>
    </row>
    <row r="159" spans="1:8" ht="39" x14ac:dyDescent="0.3">
      <c r="A159" s="43">
        <v>148</v>
      </c>
      <c r="B159" s="91" t="s">
        <v>518</v>
      </c>
      <c r="C159" s="7">
        <v>901</v>
      </c>
      <c r="D159" s="88">
        <v>412</v>
      </c>
      <c r="E159" s="12" t="s">
        <v>615</v>
      </c>
      <c r="F159" s="4" t="s">
        <v>56</v>
      </c>
      <c r="G159" s="144">
        <v>135</v>
      </c>
      <c r="H159" s="144">
        <v>140</v>
      </c>
    </row>
    <row r="160" spans="1:8" ht="26" x14ac:dyDescent="0.3">
      <c r="A160" s="43">
        <v>149</v>
      </c>
      <c r="B160" s="5" t="s">
        <v>361</v>
      </c>
      <c r="C160" s="5">
        <v>901</v>
      </c>
      <c r="D160" s="9">
        <v>412</v>
      </c>
      <c r="E160" s="10" t="s">
        <v>275</v>
      </c>
      <c r="F160" s="4"/>
      <c r="G160" s="143">
        <f>G161</f>
        <v>125</v>
      </c>
      <c r="H160" s="143">
        <f>H161</f>
        <v>150</v>
      </c>
    </row>
    <row r="161" spans="1:8" ht="26" x14ac:dyDescent="0.3">
      <c r="A161" s="43">
        <v>150</v>
      </c>
      <c r="B161" s="7" t="s">
        <v>77</v>
      </c>
      <c r="C161" s="7">
        <v>901</v>
      </c>
      <c r="D161" s="11">
        <v>412</v>
      </c>
      <c r="E161" s="12" t="s">
        <v>275</v>
      </c>
      <c r="F161" s="4" t="s">
        <v>78</v>
      </c>
      <c r="G161" s="144">
        <v>125</v>
      </c>
      <c r="H161" s="144">
        <v>150</v>
      </c>
    </row>
    <row r="162" spans="1:8" ht="15" x14ac:dyDescent="0.3">
      <c r="A162" s="43">
        <v>151</v>
      </c>
      <c r="B162" s="24" t="s">
        <v>13</v>
      </c>
      <c r="C162" s="5">
        <v>901</v>
      </c>
      <c r="D162" s="1">
        <v>500</v>
      </c>
      <c r="E162" s="2"/>
      <c r="F162" s="2"/>
      <c r="G162" s="143">
        <f>G163+G179+G200+G222</f>
        <v>139317.69999999998</v>
      </c>
      <c r="H162" s="143">
        <f>H163+H179+H200+H222</f>
        <v>144652.5</v>
      </c>
    </row>
    <row r="163" spans="1:8" ht="14" x14ac:dyDescent="0.3">
      <c r="A163" s="43">
        <v>152</v>
      </c>
      <c r="B163" s="5" t="s">
        <v>14</v>
      </c>
      <c r="C163" s="5">
        <v>901</v>
      </c>
      <c r="D163" s="1">
        <v>501</v>
      </c>
      <c r="E163" s="2"/>
      <c r="F163" s="2"/>
      <c r="G163" s="143">
        <f>G164+G172</f>
        <v>7645</v>
      </c>
      <c r="H163" s="143">
        <f>H164+H172</f>
        <v>12400</v>
      </c>
    </row>
    <row r="164" spans="1:8" ht="52" x14ac:dyDescent="0.3">
      <c r="A164" s="43">
        <v>153</v>
      </c>
      <c r="B164" s="28" t="s">
        <v>569</v>
      </c>
      <c r="C164" s="5">
        <v>901</v>
      </c>
      <c r="D164" s="1">
        <v>501</v>
      </c>
      <c r="E164" s="2" t="s">
        <v>201</v>
      </c>
      <c r="F164" s="2"/>
      <c r="G164" s="143">
        <f>G165</f>
        <v>6820</v>
      </c>
      <c r="H164" s="143">
        <f>H165</f>
        <v>11500</v>
      </c>
    </row>
    <row r="165" spans="1:8" ht="39" x14ac:dyDescent="0.25">
      <c r="A165" s="43">
        <v>154</v>
      </c>
      <c r="B165" s="28" t="s">
        <v>318</v>
      </c>
      <c r="C165" s="5">
        <v>901</v>
      </c>
      <c r="D165" s="1">
        <v>501</v>
      </c>
      <c r="E165" s="2" t="s">
        <v>200</v>
      </c>
      <c r="F165" s="2"/>
      <c r="G165" s="142">
        <f>G166+G168+G170</f>
        <v>6820</v>
      </c>
      <c r="H165" s="142">
        <f>H166+H168+H170</f>
        <v>11500</v>
      </c>
    </row>
    <row r="166" spans="1:8" ht="26" customHeight="1" x14ac:dyDescent="0.3">
      <c r="A166" s="43">
        <v>155</v>
      </c>
      <c r="B166" s="85" t="s">
        <v>316</v>
      </c>
      <c r="C166" s="5">
        <v>901</v>
      </c>
      <c r="D166" s="53">
        <v>501</v>
      </c>
      <c r="E166" s="2" t="s">
        <v>579</v>
      </c>
      <c r="F166" s="2"/>
      <c r="G166" s="143">
        <f>G167</f>
        <v>3000</v>
      </c>
      <c r="H166" s="143">
        <f>H167</f>
        <v>4000</v>
      </c>
    </row>
    <row r="167" spans="1:8" ht="26" x14ac:dyDescent="0.3">
      <c r="A167" s="43">
        <v>156</v>
      </c>
      <c r="B167" s="7" t="s">
        <v>77</v>
      </c>
      <c r="C167" s="7">
        <v>901</v>
      </c>
      <c r="D167" s="54">
        <v>501</v>
      </c>
      <c r="E167" s="4" t="s">
        <v>579</v>
      </c>
      <c r="F167" s="4">
        <v>240</v>
      </c>
      <c r="G167" s="144">
        <v>3000</v>
      </c>
      <c r="H167" s="144">
        <v>4000</v>
      </c>
    </row>
    <row r="168" spans="1:8" ht="26" x14ac:dyDescent="0.3">
      <c r="A168" s="43">
        <v>157</v>
      </c>
      <c r="B168" s="5" t="s">
        <v>239</v>
      </c>
      <c r="C168" s="5">
        <v>901</v>
      </c>
      <c r="D168" s="53">
        <v>501</v>
      </c>
      <c r="E168" s="2" t="s">
        <v>535</v>
      </c>
      <c r="F168" s="2"/>
      <c r="G168" s="143">
        <f>G169</f>
        <v>2320</v>
      </c>
      <c r="H168" s="143">
        <f>H169</f>
        <v>2500</v>
      </c>
    </row>
    <row r="169" spans="1:8" ht="26" x14ac:dyDescent="0.3">
      <c r="A169" s="43">
        <v>158</v>
      </c>
      <c r="B169" s="7" t="s">
        <v>77</v>
      </c>
      <c r="C169" s="7">
        <v>901</v>
      </c>
      <c r="D169" s="54">
        <v>501</v>
      </c>
      <c r="E169" s="4" t="s">
        <v>535</v>
      </c>
      <c r="F169" s="4">
        <v>240</v>
      </c>
      <c r="G169" s="144">
        <v>2320</v>
      </c>
      <c r="H169" s="144">
        <v>2500</v>
      </c>
    </row>
    <row r="170" spans="1:8" ht="39" x14ac:dyDescent="0.3">
      <c r="A170" s="43">
        <v>159</v>
      </c>
      <c r="B170" s="85" t="s">
        <v>580</v>
      </c>
      <c r="C170" s="5">
        <v>901</v>
      </c>
      <c r="D170" s="53">
        <v>501</v>
      </c>
      <c r="E170" s="2" t="s">
        <v>581</v>
      </c>
      <c r="F170" s="2"/>
      <c r="G170" s="143">
        <f>G171</f>
        <v>1500</v>
      </c>
      <c r="H170" s="143">
        <f>H171</f>
        <v>5000</v>
      </c>
    </row>
    <row r="171" spans="1:8" ht="26" x14ac:dyDescent="0.3">
      <c r="A171" s="43">
        <v>160</v>
      </c>
      <c r="B171" s="91" t="s">
        <v>77</v>
      </c>
      <c r="C171" s="7">
        <v>901</v>
      </c>
      <c r="D171" s="54">
        <v>501</v>
      </c>
      <c r="E171" s="4" t="s">
        <v>581</v>
      </c>
      <c r="F171" s="4">
        <v>240</v>
      </c>
      <c r="G171" s="144">
        <v>1500</v>
      </c>
      <c r="H171" s="144">
        <v>5000</v>
      </c>
    </row>
    <row r="172" spans="1:8" ht="14" x14ac:dyDescent="0.3">
      <c r="A172" s="43">
        <v>161</v>
      </c>
      <c r="B172" s="85" t="s">
        <v>156</v>
      </c>
      <c r="C172" s="5">
        <v>901</v>
      </c>
      <c r="D172" s="87">
        <v>501</v>
      </c>
      <c r="E172" s="2" t="s">
        <v>189</v>
      </c>
      <c r="F172" s="2"/>
      <c r="G172" s="143">
        <f>G173+G175</f>
        <v>825</v>
      </c>
      <c r="H172" s="143">
        <f>H173+H175</f>
        <v>900</v>
      </c>
    </row>
    <row r="173" spans="1:8" ht="26" x14ac:dyDescent="0.3">
      <c r="A173" s="43">
        <v>162</v>
      </c>
      <c r="B173" s="85" t="s">
        <v>364</v>
      </c>
      <c r="C173" s="5">
        <v>901</v>
      </c>
      <c r="D173" s="53">
        <v>501</v>
      </c>
      <c r="E173" s="2" t="s">
        <v>363</v>
      </c>
      <c r="F173" s="4"/>
      <c r="G173" s="143">
        <f>G174</f>
        <v>325</v>
      </c>
      <c r="H173" s="143">
        <f>H174</f>
        <v>400</v>
      </c>
    </row>
    <row r="174" spans="1:8" ht="26" x14ac:dyDescent="0.3">
      <c r="A174" s="43">
        <v>163</v>
      </c>
      <c r="B174" s="91" t="s">
        <v>77</v>
      </c>
      <c r="C174" s="7">
        <v>901</v>
      </c>
      <c r="D174" s="54">
        <v>501</v>
      </c>
      <c r="E174" s="4" t="s">
        <v>363</v>
      </c>
      <c r="F174" s="4" t="s">
        <v>78</v>
      </c>
      <c r="G174" s="144">
        <v>325</v>
      </c>
      <c r="H174" s="144">
        <v>400</v>
      </c>
    </row>
    <row r="175" spans="1:8" ht="26" x14ac:dyDescent="0.3">
      <c r="A175" s="43">
        <v>164</v>
      </c>
      <c r="B175" s="85" t="s">
        <v>537</v>
      </c>
      <c r="C175" s="5">
        <v>901</v>
      </c>
      <c r="D175" s="53">
        <v>501</v>
      </c>
      <c r="E175" s="2" t="s">
        <v>536</v>
      </c>
      <c r="F175" s="4"/>
      <c r="G175" s="143">
        <f>G176+G177+G178</f>
        <v>500</v>
      </c>
      <c r="H175" s="143">
        <f>H176+H177+H178</f>
        <v>500</v>
      </c>
    </row>
    <row r="176" spans="1:8" ht="26" x14ac:dyDescent="0.3">
      <c r="A176" s="43">
        <v>165</v>
      </c>
      <c r="B176" s="91" t="s">
        <v>77</v>
      </c>
      <c r="C176" s="5">
        <v>901</v>
      </c>
      <c r="D176" s="54">
        <v>501</v>
      </c>
      <c r="E176" s="4" t="s">
        <v>536</v>
      </c>
      <c r="F176" s="4" t="s">
        <v>78</v>
      </c>
      <c r="G176" s="144">
        <v>300</v>
      </c>
      <c r="H176" s="144">
        <v>300</v>
      </c>
    </row>
    <row r="177" spans="1:8" ht="14" x14ac:dyDescent="0.3">
      <c r="A177" s="43">
        <v>166</v>
      </c>
      <c r="B177" s="91" t="s">
        <v>54</v>
      </c>
      <c r="C177" s="7">
        <v>901</v>
      </c>
      <c r="D177" s="54">
        <v>501</v>
      </c>
      <c r="E177" s="4" t="s">
        <v>536</v>
      </c>
      <c r="F177" s="4" t="s">
        <v>53</v>
      </c>
      <c r="G177" s="144">
        <v>100</v>
      </c>
      <c r="H177" s="144">
        <v>100</v>
      </c>
    </row>
    <row r="178" spans="1:8" ht="14" x14ac:dyDescent="0.3">
      <c r="A178" s="43">
        <v>167</v>
      </c>
      <c r="B178" s="91" t="s">
        <v>80</v>
      </c>
      <c r="C178" s="7">
        <v>901</v>
      </c>
      <c r="D178" s="54">
        <v>501</v>
      </c>
      <c r="E178" s="4" t="s">
        <v>536</v>
      </c>
      <c r="F178" s="4" t="s">
        <v>79</v>
      </c>
      <c r="G178" s="144">
        <v>100</v>
      </c>
      <c r="H178" s="144">
        <v>100</v>
      </c>
    </row>
    <row r="179" spans="1:8" ht="14" x14ac:dyDescent="0.3">
      <c r="A179" s="43">
        <v>168</v>
      </c>
      <c r="B179" s="5" t="s">
        <v>15</v>
      </c>
      <c r="C179" s="5">
        <v>901</v>
      </c>
      <c r="D179" s="1">
        <v>502</v>
      </c>
      <c r="E179" s="2"/>
      <c r="F179" s="2"/>
      <c r="G179" s="143">
        <f>G180</f>
        <v>77433.099999999991</v>
      </c>
      <c r="H179" s="143">
        <f>H180</f>
        <v>75291.400000000009</v>
      </c>
    </row>
    <row r="180" spans="1:8" ht="52" x14ac:dyDescent="0.3">
      <c r="A180" s="43">
        <v>169</v>
      </c>
      <c r="B180" s="85" t="s">
        <v>569</v>
      </c>
      <c r="C180" s="5">
        <v>901</v>
      </c>
      <c r="D180" s="1">
        <v>502</v>
      </c>
      <c r="E180" s="2" t="s">
        <v>201</v>
      </c>
      <c r="F180" s="2"/>
      <c r="G180" s="143">
        <f>G181+G197+G194+G191</f>
        <v>77433.099999999991</v>
      </c>
      <c r="H180" s="143">
        <f>H181+H197+H194+H191</f>
        <v>75291.400000000009</v>
      </c>
    </row>
    <row r="181" spans="1:8" ht="26" x14ac:dyDescent="0.3">
      <c r="A181" s="43">
        <v>170</v>
      </c>
      <c r="B181" s="85" t="s">
        <v>317</v>
      </c>
      <c r="C181" s="5">
        <v>901</v>
      </c>
      <c r="D181" s="1">
        <v>502</v>
      </c>
      <c r="E181" s="2" t="s">
        <v>276</v>
      </c>
      <c r="F181" s="2"/>
      <c r="G181" s="143">
        <f>G186+G184+G182+G188</f>
        <v>67006.899999999994</v>
      </c>
      <c r="H181" s="143">
        <f>H186+H184+H182+H188</f>
        <v>64410.9</v>
      </c>
    </row>
    <row r="182" spans="1:8" ht="26" x14ac:dyDescent="0.3">
      <c r="A182" s="43">
        <v>171</v>
      </c>
      <c r="B182" s="85" t="s">
        <v>641</v>
      </c>
      <c r="C182" s="5">
        <v>901</v>
      </c>
      <c r="D182" s="53">
        <v>502</v>
      </c>
      <c r="E182" s="2" t="s">
        <v>643</v>
      </c>
      <c r="F182" s="4"/>
      <c r="G182" s="143">
        <f>G183</f>
        <v>6000</v>
      </c>
      <c r="H182" s="143">
        <f>H183</f>
        <v>6000</v>
      </c>
    </row>
    <row r="183" spans="1:8" ht="26" x14ac:dyDescent="0.3">
      <c r="A183" s="43">
        <v>172</v>
      </c>
      <c r="B183" s="91" t="s">
        <v>77</v>
      </c>
      <c r="C183" s="7">
        <v>901</v>
      </c>
      <c r="D183" s="54">
        <v>502</v>
      </c>
      <c r="E183" s="4" t="s">
        <v>643</v>
      </c>
      <c r="F183" s="4" t="s">
        <v>78</v>
      </c>
      <c r="G183" s="144">
        <v>6000</v>
      </c>
      <c r="H183" s="144">
        <v>6000</v>
      </c>
    </row>
    <row r="184" spans="1:8" ht="26" x14ac:dyDescent="0.3">
      <c r="A184" s="43">
        <v>173</v>
      </c>
      <c r="B184" s="85" t="s">
        <v>360</v>
      </c>
      <c r="C184" s="5">
        <v>901</v>
      </c>
      <c r="D184" s="53">
        <v>502</v>
      </c>
      <c r="E184" s="31" t="s">
        <v>578</v>
      </c>
      <c r="F184" s="31"/>
      <c r="G184" s="143">
        <f>G185</f>
        <v>6000</v>
      </c>
      <c r="H184" s="143">
        <f>H185</f>
        <v>6500</v>
      </c>
    </row>
    <row r="185" spans="1:8" ht="39" x14ac:dyDescent="0.3">
      <c r="A185" s="43">
        <v>174</v>
      </c>
      <c r="B185" s="91" t="s">
        <v>518</v>
      </c>
      <c r="C185" s="7">
        <v>901</v>
      </c>
      <c r="D185" s="54">
        <v>502</v>
      </c>
      <c r="E185" s="51" t="s">
        <v>578</v>
      </c>
      <c r="F185" s="51" t="s">
        <v>56</v>
      </c>
      <c r="G185" s="144">
        <v>6000</v>
      </c>
      <c r="H185" s="144">
        <v>6500</v>
      </c>
    </row>
    <row r="186" spans="1:8" ht="26" x14ac:dyDescent="0.3">
      <c r="A186" s="43">
        <v>175</v>
      </c>
      <c r="B186" s="85" t="s">
        <v>659</v>
      </c>
      <c r="C186" s="5">
        <v>901</v>
      </c>
      <c r="D186" s="53">
        <v>502</v>
      </c>
      <c r="E186" s="2" t="s">
        <v>359</v>
      </c>
      <c r="F186" s="2"/>
      <c r="G186" s="143">
        <f>G187</f>
        <v>350</v>
      </c>
      <c r="H186" s="143">
        <f>H187</f>
        <v>350</v>
      </c>
    </row>
    <row r="187" spans="1:8" ht="26" x14ac:dyDescent="0.3">
      <c r="A187" s="43">
        <v>176</v>
      </c>
      <c r="B187" s="91" t="s">
        <v>77</v>
      </c>
      <c r="C187" s="7">
        <v>901</v>
      </c>
      <c r="D187" s="54">
        <v>502</v>
      </c>
      <c r="E187" s="4" t="s">
        <v>359</v>
      </c>
      <c r="F187" s="51" t="s">
        <v>78</v>
      </c>
      <c r="G187" s="144">
        <v>350</v>
      </c>
      <c r="H187" s="144">
        <v>350</v>
      </c>
    </row>
    <row r="188" spans="1:8" ht="52" x14ac:dyDescent="0.3">
      <c r="A188" s="43">
        <v>177</v>
      </c>
      <c r="B188" s="18" t="s">
        <v>709</v>
      </c>
      <c r="C188" s="5">
        <v>901</v>
      </c>
      <c r="D188" s="53">
        <v>502</v>
      </c>
      <c r="E188" s="31" t="s">
        <v>710</v>
      </c>
      <c r="F188" s="4"/>
      <c r="G188" s="143">
        <f>G189+G190</f>
        <v>54656.9</v>
      </c>
      <c r="H188" s="143">
        <f>H189+H190</f>
        <v>51560.9</v>
      </c>
    </row>
    <row r="189" spans="1:8" ht="15.5" x14ac:dyDescent="0.35">
      <c r="A189" s="43">
        <v>178</v>
      </c>
      <c r="B189" s="91" t="s">
        <v>444</v>
      </c>
      <c r="C189" s="7">
        <v>901</v>
      </c>
      <c r="D189" s="54">
        <v>502</v>
      </c>
      <c r="E189" s="51" t="s">
        <v>710</v>
      </c>
      <c r="F189" s="4" t="s">
        <v>58</v>
      </c>
      <c r="G189" s="138">
        <v>44056.5</v>
      </c>
      <c r="H189" s="138">
        <v>40960.5</v>
      </c>
    </row>
    <row r="190" spans="1:8" ht="39" x14ac:dyDescent="0.35">
      <c r="A190" s="43">
        <v>179</v>
      </c>
      <c r="B190" s="91" t="s">
        <v>642</v>
      </c>
      <c r="C190" s="7">
        <v>901</v>
      </c>
      <c r="D190" s="54">
        <v>502</v>
      </c>
      <c r="E190" s="51" t="s">
        <v>710</v>
      </c>
      <c r="F190" s="4" t="s">
        <v>56</v>
      </c>
      <c r="G190" s="138">
        <v>10600.4</v>
      </c>
      <c r="H190" s="138">
        <v>10600.4</v>
      </c>
    </row>
    <row r="191" spans="1:8" ht="26" x14ac:dyDescent="0.3">
      <c r="A191" s="43">
        <v>180</v>
      </c>
      <c r="B191" s="85" t="s">
        <v>113</v>
      </c>
      <c r="C191" s="5">
        <v>901</v>
      </c>
      <c r="D191" s="53">
        <v>502</v>
      </c>
      <c r="E191" s="2" t="s">
        <v>277</v>
      </c>
      <c r="F191" s="2"/>
      <c r="G191" s="143">
        <f>G192</f>
        <v>2400</v>
      </c>
      <c r="H191" s="143">
        <f>H192</f>
        <v>2854.3</v>
      </c>
    </row>
    <row r="192" spans="1:8" ht="26" x14ac:dyDescent="0.3">
      <c r="A192" s="43">
        <v>181</v>
      </c>
      <c r="B192" s="85" t="s">
        <v>647</v>
      </c>
      <c r="C192" s="5">
        <v>901</v>
      </c>
      <c r="D192" s="53">
        <v>502</v>
      </c>
      <c r="E192" s="2" t="s">
        <v>325</v>
      </c>
      <c r="F192" s="2"/>
      <c r="G192" s="143">
        <f>G193</f>
        <v>2400</v>
      </c>
      <c r="H192" s="143">
        <f>H193</f>
        <v>2854.3</v>
      </c>
    </row>
    <row r="193" spans="1:8" ht="26" x14ac:dyDescent="0.3">
      <c r="A193" s="43">
        <v>182</v>
      </c>
      <c r="B193" s="91" t="s">
        <v>77</v>
      </c>
      <c r="C193" s="5">
        <v>901</v>
      </c>
      <c r="D193" s="54">
        <v>502</v>
      </c>
      <c r="E193" s="4" t="s">
        <v>325</v>
      </c>
      <c r="F193" s="51" t="s">
        <v>78</v>
      </c>
      <c r="G193" s="144">
        <v>2400</v>
      </c>
      <c r="H193" s="144">
        <v>2854.3</v>
      </c>
    </row>
    <row r="194" spans="1:8" ht="39" x14ac:dyDescent="0.3">
      <c r="A194" s="43">
        <v>183</v>
      </c>
      <c r="B194" s="92" t="s">
        <v>318</v>
      </c>
      <c r="C194" s="5">
        <v>901</v>
      </c>
      <c r="D194" s="53">
        <v>502</v>
      </c>
      <c r="E194" s="2" t="s">
        <v>200</v>
      </c>
      <c r="F194" s="2"/>
      <c r="G194" s="143">
        <f>G195</f>
        <v>7946.2</v>
      </c>
      <c r="H194" s="143">
        <f>H195</f>
        <v>7946.2</v>
      </c>
    </row>
    <row r="195" spans="1:8" ht="65" x14ac:dyDescent="0.3">
      <c r="A195" s="43">
        <v>184</v>
      </c>
      <c r="B195" s="85" t="s">
        <v>198</v>
      </c>
      <c r="C195" s="5">
        <v>901</v>
      </c>
      <c r="D195" s="53">
        <v>502</v>
      </c>
      <c r="E195" s="2" t="s">
        <v>199</v>
      </c>
      <c r="F195" s="2"/>
      <c r="G195" s="143">
        <f>G196</f>
        <v>7946.2</v>
      </c>
      <c r="H195" s="143">
        <f>H196</f>
        <v>7946.2</v>
      </c>
    </row>
    <row r="196" spans="1:8" ht="39" x14ac:dyDescent="0.35">
      <c r="A196" s="43">
        <v>185</v>
      </c>
      <c r="B196" s="91" t="s">
        <v>518</v>
      </c>
      <c r="C196" s="7">
        <v>901</v>
      </c>
      <c r="D196" s="54">
        <v>502</v>
      </c>
      <c r="E196" s="4" t="s">
        <v>199</v>
      </c>
      <c r="F196" s="4" t="s">
        <v>56</v>
      </c>
      <c r="G196" s="139">
        <v>7946.2</v>
      </c>
      <c r="H196" s="139">
        <v>7946.2</v>
      </c>
    </row>
    <row r="197" spans="1:8" ht="39" x14ac:dyDescent="0.35">
      <c r="A197" s="43">
        <v>186</v>
      </c>
      <c r="B197" s="28" t="s">
        <v>243</v>
      </c>
      <c r="C197" s="5">
        <v>901</v>
      </c>
      <c r="D197" s="53">
        <v>502</v>
      </c>
      <c r="E197" s="31" t="s">
        <v>244</v>
      </c>
      <c r="F197" s="51"/>
      <c r="G197" s="137">
        <f>G198</f>
        <v>80</v>
      </c>
      <c r="H197" s="137">
        <f>H198</f>
        <v>80</v>
      </c>
    </row>
    <row r="198" spans="1:8" ht="39" x14ac:dyDescent="0.35">
      <c r="A198" s="43">
        <v>187</v>
      </c>
      <c r="B198" s="85" t="s">
        <v>337</v>
      </c>
      <c r="C198" s="5">
        <v>901</v>
      </c>
      <c r="D198" s="53">
        <v>502</v>
      </c>
      <c r="E198" s="31" t="s">
        <v>598</v>
      </c>
      <c r="F198" s="2"/>
      <c r="G198" s="137">
        <f>G199</f>
        <v>80</v>
      </c>
      <c r="H198" s="137">
        <f>H199</f>
        <v>80</v>
      </c>
    </row>
    <row r="199" spans="1:8" ht="26" x14ac:dyDescent="0.35">
      <c r="A199" s="43">
        <v>188</v>
      </c>
      <c r="B199" s="91" t="s">
        <v>77</v>
      </c>
      <c r="C199" s="7">
        <v>901</v>
      </c>
      <c r="D199" s="54">
        <v>502</v>
      </c>
      <c r="E199" s="51" t="s">
        <v>598</v>
      </c>
      <c r="F199" s="4">
        <v>240</v>
      </c>
      <c r="G199" s="138">
        <v>80</v>
      </c>
      <c r="H199" s="138">
        <v>80</v>
      </c>
    </row>
    <row r="200" spans="1:8" ht="14" x14ac:dyDescent="0.3">
      <c r="A200" s="43">
        <v>189</v>
      </c>
      <c r="B200" s="5" t="s">
        <v>16</v>
      </c>
      <c r="C200" s="5">
        <v>901</v>
      </c>
      <c r="D200" s="1">
        <v>503</v>
      </c>
      <c r="E200" s="2"/>
      <c r="F200" s="2"/>
      <c r="G200" s="143">
        <f>G205+G201+G217</f>
        <v>37440.5</v>
      </c>
      <c r="H200" s="143">
        <f>H205+H201+H217</f>
        <v>39980</v>
      </c>
    </row>
    <row r="201" spans="1:8" ht="39" x14ac:dyDescent="0.3">
      <c r="A201" s="43">
        <v>190</v>
      </c>
      <c r="B201" s="28" t="s">
        <v>638</v>
      </c>
      <c r="C201" s="5">
        <v>901</v>
      </c>
      <c r="D201" s="53">
        <v>503</v>
      </c>
      <c r="E201" s="2" t="s">
        <v>221</v>
      </c>
      <c r="F201" s="2"/>
      <c r="G201" s="143">
        <f t="shared" ref="G201:H203" si="7">G202</f>
        <v>80</v>
      </c>
      <c r="H201" s="143">
        <f t="shared" si="7"/>
        <v>80</v>
      </c>
    </row>
    <row r="202" spans="1:8" ht="52" x14ac:dyDescent="0.3">
      <c r="A202" s="43">
        <v>191</v>
      </c>
      <c r="B202" s="92" t="s">
        <v>159</v>
      </c>
      <c r="C202" s="5">
        <v>901</v>
      </c>
      <c r="D202" s="53">
        <v>503</v>
      </c>
      <c r="E202" s="2" t="s">
        <v>219</v>
      </c>
      <c r="F202" s="2"/>
      <c r="G202" s="143">
        <f t="shared" si="7"/>
        <v>80</v>
      </c>
      <c r="H202" s="143">
        <f t="shared" si="7"/>
        <v>80</v>
      </c>
    </row>
    <row r="203" spans="1:8" ht="26" x14ac:dyDescent="0.3">
      <c r="A203" s="43">
        <v>192</v>
      </c>
      <c r="B203" s="85" t="s">
        <v>522</v>
      </c>
      <c r="C203" s="5">
        <v>901</v>
      </c>
      <c r="D203" s="53">
        <v>503</v>
      </c>
      <c r="E203" s="2" t="s">
        <v>493</v>
      </c>
      <c r="F203" s="2"/>
      <c r="G203" s="143">
        <f t="shared" si="7"/>
        <v>80</v>
      </c>
      <c r="H203" s="143">
        <f t="shared" si="7"/>
        <v>80</v>
      </c>
    </row>
    <row r="204" spans="1:8" ht="26" x14ac:dyDescent="0.3">
      <c r="A204" s="43">
        <v>193</v>
      </c>
      <c r="B204" s="91" t="s">
        <v>77</v>
      </c>
      <c r="C204" s="7">
        <v>901</v>
      </c>
      <c r="D204" s="54">
        <v>503</v>
      </c>
      <c r="E204" s="4" t="s">
        <v>493</v>
      </c>
      <c r="F204" s="4" t="s">
        <v>78</v>
      </c>
      <c r="G204" s="144">
        <v>80</v>
      </c>
      <c r="H204" s="144">
        <v>80</v>
      </c>
    </row>
    <row r="205" spans="1:8" ht="39" x14ac:dyDescent="0.3">
      <c r="A205" s="43">
        <v>194</v>
      </c>
      <c r="B205" s="28" t="s">
        <v>669</v>
      </c>
      <c r="C205" s="5">
        <v>901</v>
      </c>
      <c r="D205" s="1">
        <v>503</v>
      </c>
      <c r="E205" s="2" t="s">
        <v>351</v>
      </c>
      <c r="F205" s="2"/>
      <c r="G205" s="143">
        <f>G206+G209+G211+G213+G215</f>
        <v>35860.5</v>
      </c>
      <c r="H205" s="143">
        <f>H206+H209+H211+H213+H215</f>
        <v>38300</v>
      </c>
    </row>
    <row r="206" spans="1:8" ht="39" x14ac:dyDescent="0.3">
      <c r="A206" s="43">
        <v>195</v>
      </c>
      <c r="B206" s="28" t="s">
        <v>439</v>
      </c>
      <c r="C206" s="5">
        <v>901</v>
      </c>
      <c r="D206" s="1">
        <v>503</v>
      </c>
      <c r="E206" s="31" t="s">
        <v>352</v>
      </c>
      <c r="F206" s="2"/>
      <c r="G206" s="143">
        <f>G207+G208</f>
        <v>4607.5</v>
      </c>
      <c r="H206" s="143">
        <f>H207+H208</f>
        <v>5100</v>
      </c>
    </row>
    <row r="207" spans="1:8" ht="26" x14ac:dyDescent="0.3">
      <c r="A207" s="43">
        <v>196</v>
      </c>
      <c r="B207" s="7" t="s">
        <v>77</v>
      </c>
      <c r="C207" s="7">
        <v>901</v>
      </c>
      <c r="D207" s="3">
        <v>503</v>
      </c>
      <c r="E207" s="51" t="s">
        <v>352</v>
      </c>
      <c r="F207" s="4" t="s">
        <v>78</v>
      </c>
      <c r="G207" s="144">
        <v>2484.5</v>
      </c>
      <c r="H207" s="144">
        <v>2600</v>
      </c>
    </row>
    <row r="208" spans="1:8" ht="14" x14ac:dyDescent="0.3">
      <c r="A208" s="43">
        <v>197</v>
      </c>
      <c r="B208" s="91" t="s">
        <v>86</v>
      </c>
      <c r="C208" s="7">
        <v>901</v>
      </c>
      <c r="D208" s="54">
        <v>503</v>
      </c>
      <c r="E208" s="51" t="s">
        <v>352</v>
      </c>
      <c r="F208" s="4" t="s">
        <v>85</v>
      </c>
      <c r="G208" s="144">
        <v>2123</v>
      </c>
      <c r="H208" s="144">
        <v>2500</v>
      </c>
    </row>
    <row r="209" spans="1:8" ht="39" x14ac:dyDescent="0.3">
      <c r="A209" s="43">
        <v>198</v>
      </c>
      <c r="B209" s="5" t="s">
        <v>476</v>
      </c>
      <c r="C209" s="5">
        <v>901</v>
      </c>
      <c r="D209" s="53">
        <v>503</v>
      </c>
      <c r="E209" s="2" t="s">
        <v>467</v>
      </c>
      <c r="F209" s="2"/>
      <c r="G209" s="143">
        <f>G210</f>
        <v>4595.8</v>
      </c>
      <c r="H209" s="143">
        <f>H210</f>
        <v>4700</v>
      </c>
    </row>
    <row r="210" spans="1:8" ht="26" x14ac:dyDescent="0.3">
      <c r="A210" s="43">
        <v>199</v>
      </c>
      <c r="B210" s="7" t="s">
        <v>77</v>
      </c>
      <c r="C210" s="7">
        <v>901</v>
      </c>
      <c r="D210" s="54">
        <v>503</v>
      </c>
      <c r="E210" s="4" t="s">
        <v>467</v>
      </c>
      <c r="F210" s="4" t="s">
        <v>78</v>
      </c>
      <c r="G210" s="144">
        <v>4595.8</v>
      </c>
      <c r="H210" s="144">
        <v>4700</v>
      </c>
    </row>
    <row r="211" spans="1:8" ht="39" x14ac:dyDescent="0.3">
      <c r="A211" s="43">
        <v>200</v>
      </c>
      <c r="B211" s="5" t="s">
        <v>469</v>
      </c>
      <c r="C211" s="5">
        <v>901</v>
      </c>
      <c r="D211" s="1">
        <v>503</v>
      </c>
      <c r="E211" s="2" t="s">
        <v>468</v>
      </c>
      <c r="F211" s="2"/>
      <c r="G211" s="143">
        <f>G212</f>
        <v>20380.099999999999</v>
      </c>
      <c r="H211" s="143">
        <f>H212</f>
        <v>21800</v>
      </c>
    </row>
    <row r="212" spans="1:8" ht="26" x14ac:dyDescent="0.3">
      <c r="A212" s="43">
        <v>201</v>
      </c>
      <c r="B212" s="7" t="s">
        <v>77</v>
      </c>
      <c r="C212" s="7">
        <v>901</v>
      </c>
      <c r="D212" s="3">
        <v>503</v>
      </c>
      <c r="E212" s="4" t="s">
        <v>468</v>
      </c>
      <c r="F212" s="4">
        <v>240</v>
      </c>
      <c r="G212" s="144">
        <v>20380.099999999999</v>
      </c>
      <c r="H212" s="144">
        <v>21800</v>
      </c>
    </row>
    <row r="213" spans="1:8" ht="26" x14ac:dyDescent="0.3">
      <c r="A213" s="43">
        <v>202</v>
      </c>
      <c r="B213" s="5" t="s">
        <v>470</v>
      </c>
      <c r="C213" s="5">
        <v>901</v>
      </c>
      <c r="D213" s="1">
        <v>503</v>
      </c>
      <c r="E213" s="2" t="s">
        <v>471</v>
      </c>
      <c r="F213" s="2"/>
      <c r="G213" s="143">
        <f>G214</f>
        <v>2060.6999999999998</v>
      </c>
      <c r="H213" s="143">
        <f>H214</f>
        <v>2200</v>
      </c>
    </row>
    <row r="214" spans="1:8" ht="26" x14ac:dyDescent="0.3">
      <c r="A214" s="43">
        <v>203</v>
      </c>
      <c r="B214" s="7" t="s">
        <v>77</v>
      </c>
      <c r="C214" s="7">
        <v>901</v>
      </c>
      <c r="D214" s="3">
        <v>503</v>
      </c>
      <c r="E214" s="4" t="s">
        <v>471</v>
      </c>
      <c r="F214" s="4">
        <v>240</v>
      </c>
      <c r="G214" s="144">
        <v>2060.6999999999998</v>
      </c>
      <c r="H214" s="144">
        <v>2200</v>
      </c>
    </row>
    <row r="215" spans="1:8" ht="39" x14ac:dyDescent="0.3">
      <c r="A215" s="43">
        <v>204</v>
      </c>
      <c r="B215" s="5" t="s">
        <v>545</v>
      </c>
      <c r="C215" s="5">
        <v>901</v>
      </c>
      <c r="D215" s="1">
        <v>503</v>
      </c>
      <c r="E215" s="2" t="s">
        <v>472</v>
      </c>
      <c r="F215" s="2"/>
      <c r="G215" s="143">
        <f>G216</f>
        <v>4216.3999999999996</v>
      </c>
      <c r="H215" s="143">
        <f>H216</f>
        <v>4500</v>
      </c>
    </row>
    <row r="216" spans="1:8" ht="26" x14ac:dyDescent="0.3">
      <c r="A216" s="43">
        <v>205</v>
      </c>
      <c r="B216" s="7" t="s">
        <v>77</v>
      </c>
      <c r="C216" s="7">
        <v>901</v>
      </c>
      <c r="D216" s="3">
        <v>503</v>
      </c>
      <c r="E216" s="4" t="s">
        <v>472</v>
      </c>
      <c r="F216" s="4">
        <v>240</v>
      </c>
      <c r="G216" s="144">
        <v>4216.3999999999996</v>
      </c>
      <c r="H216" s="144">
        <v>4500</v>
      </c>
    </row>
    <row r="217" spans="1:8" ht="14" x14ac:dyDescent="0.3">
      <c r="A217" s="43">
        <v>206</v>
      </c>
      <c r="B217" s="85" t="s">
        <v>156</v>
      </c>
      <c r="C217" s="5">
        <v>901</v>
      </c>
      <c r="D217" s="53">
        <v>503</v>
      </c>
      <c r="E217" s="2" t="s">
        <v>189</v>
      </c>
      <c r="F217" s="2"/>
      <c r="G217" s="143">
        <f>G220+G218</f>
        <v>1500</v>
      </c>
      <c r="H217" s="143">
        <f>H220+H218</f>
        <v>1600</v>
      </c>
    </row>
    <row r="218" spans="1:8" ht="26" x14ac:dyDescent="0.3">
      <c r="A218" s="43">
        <v>207</v>
      </c>
      <c r="B218" s="85" t="s">
        <v>392</v>
      </c>
      <c r="C218" s="5">
        <v>901</v>
      </c>
      <c r="D218" s="87">
        <v>503</v>
      </c>
      <c r="E218" s="10" t="s">
        <v>391</v>
      </c>
      <c r="F218" s="4"/>
      <c r="G218" s="143">
        <f>G219</f>
        <v>1000</v>
      </c>
      <c r="H218" s="143">
        <f>H219</f>
        <v>1000</v>
      </c>
    </row>
    <row r="219" spans="1:8" ht="14" x14ac:dyDescent="0.3">
      <c r="A219" s="43">
        <v>208</v>
      </c>
      <c r="B219" s="91" t="s">
        <v>52</v>
      </c>
      <c r="C219" s="7">
        <v>901</v>
      </c>
      <c r="D219" s="88">
        <v>503</v>
      </c>
      <c r="E219" s="12" t="s">
        <v>391</v>
      </c>
      <c r="F219" s="4" t="s">
        <v>51</v>
      </c>
      <c r="G219" s="144">
        <v>1000</v>
      </c>
      <c r="H219" s="144">
        <v>1000</v>
      </c>
    </row>
    <row r="220" spans="1:8" ht="39" x14ac:dyDescent="0.3">
      <c r="A220" s="43">
        <v>209</v>
      </c>
      <c r="B220" s="92" t="s">
        <v>604</v>
      </c>
      <c r="C220" s="5">
        <v>901</v>
      </c>
      <c r="D220" s="53">
        <v>503</v>
      </c>
      <c r="E220" s="31" t="s">
        <v>340</v>
      </c>
      <c r="F220" s="2"/>
      <c r="G220" s="143">
        <f>G221</f>
        <v>500</v>
      </c>
      <c r="H220" s="143">
        <f>H221</f>
        <v>600</v>
      </c>
    </row>
    <row r="221" spans="1:8" ht="26" x14ac:dyDescent="0.3">
      <c r="A221" s="43">
        <v>210</v>
      </c>
      <c r="B221" s="91" t="s">
        <v>77</v>
      </c>
      <c r="C221" s="7">
        <v>901</v>
      </c>
      <c r="D221" s="54">
        <v>503</v>
      </c>
      <c r="E221" s="51" t="s">
        <v>340</v>
      </c>
      <c r="F221" s="4">
        <v>240</v>
      </c>
      <c r="G221" s="144">
        <v>500</v>
      </c>
      <c r="H221" s="144">
        <v>600</v>
      </c>
    </row>
    <row r="222" spans="1:8" ht="26" x14ac:dyDescent="0.3">
      <c r="A222" s="43">
        <v>211</v>
      </c>
      <c r="B222" s="5" t="s">
        <v>17</v>
      </c>
      <c r="C222" s="5">
        <v>901</v>
      </c>
      <c r="D222" s="1">
        <v>505</v>
      </c>
      <c r="E222" s="2"/>
      <c r="F222" s="2"/>
      <c r="G222" s="143">
        <f>G223+G232</f>
        <v>16799.099999999999</v>
      </c>
      <c r="H222" s="143">
        <f>H223+H232</f>
        <v>16981.099999999999</v>
      </c>
    </row>
    <row r="223" spans="1:8" ht="52" x14ac:dyDescent="0.3">
      <c r="A223" s="43">
        <v>212</v>
      </c>
      <c r="B223" s="85" t="s">
        <v>569</v>
      </c>
      <c r="C223" s="5">
        <v>901</v>
      </c>
      <c r="D223" s="1">
        <v>505</v>
      </c>
      <c r="E223" s="2" t="s">
        <v>201</v>
      </c>
      <c r="F223" s="2"/>
      <c r="G223" s="143">
        <f>G228+G224</f>
        <v>16716.099999999999</v>
      </c>
      <c r="H223" s="143">
        <f>H228+H224</f>
        <v>16898.099999999999</v>
      </c>
    </row>
    <row r="224" spans="1:8" ht="39" x14ac:dyDescent="0.3">
      <c r="A224" s="43">
        <v>213</v>
      </c>
      <c r="B224" s="28" t="s">
        <v>318</v>
      </c>
      <c r="C224" s="5">
        <v>901</v>
      </c>
      <c r="D224" s="1">
        <v>505</v>
      </c>
      <c r="E224" s="2" t="s">
        <v>200</v>
      </c>
      <c r="F224" s="2"/>
      <c r="G224" s="143">
        <f>G225</f>
        <v>476.8</v>
      </c>
      <c r="H224" s="143">
        <f>H225</f>
        <v>476.8</v>
      </c>
    </row>
    <row r="225" spans="1:8" ht="65" x14ac:dyDescent="0.3">
      <c r="A225" s="43">
        <v>214</v>
      </c>
      <c r="B225" s="5" t="s">
        <v>103</v>
      </c>
      <c r="C225" s="5">
        <v>901</v>
      </c>
      <c r="D225" s="1">
        <v>505</v>
      </c>
      <c r="E225" s="2" t="s">
        <v>199</v>
      </c>
      <c r="F225" s="2"/>
      <c r="G225" s="143">
        <f>G226+G227</f>
        <v>476.8</v>
      </c>
      <c r="H225" s="143">
        <f>H226+H227</f>
        <v>476.8</v>
      </c>
    </row>
    <row r="226" spans="1:8" ht="15.5" x14ac:dyDescent="0.35">
      <c r="A226" s="43">
        <v>215</v>
      </c>
      <c r="B226" s="7" t="s">
        <v>45</v>
      </c>
      <c r="C226" s="7">
        <v>901</v>
      </c>
      <c r="D226" s="3">
        <v>505</v>
      </c>
      <c r="E226" s="4" t="s">
        <v>199</v>
      </c>
      <c r="F226" s="4" t="s">
        <v>44</v>
      </c>
      <c r="G226" s="139">
        <v>375.6</v>
      </c>
      <c r="H226" s="139">
        <v>375.6</v>
      </c>
    </row>
    <row r="227" spans="1:8" ht="26" x14ac:dyDescent="0.35">
      <c r="A227" s="43">
        <v>216</v>
      </c>
      <c r="B227" s="7" t="s">
        <v>77</v>
      </c>
      <c r="C227" s="7">
        <v>901</v>
      </c>
      <c r="D227" s="3">
        <v>505</v>
      </c>
      <c r="E227" s="4" t="s">
        <v>199</v>
      </c>
      <c r="F227" s="4" t="s">
        <v>78</v>
      </c>
      <c r="G227" s="139">
        <v>101.2</v>
      </c>
      <c r="H227" s="139">
        <v>101.2</v>
      </c>
    </row>
    <row r="228" spans="1:8" ht="52" x14ac:dyDescent="0.3">
      <c r="A228" s="43">
        <v>217</v>
      </c>
      <c r="B228" s="85" t="s">
        <v>584</v>
      </c>
      <c r="C228" s="5">
        <v>901</v>
      </c>
      <c r="D228" s="53">
        <v>505</v>
      </c>
      <c r="E228" s="2" t="s">
        <v>482</v>
      </c>
      <c r="F228" s="2"/>
      <c r="G228" s="143">
        <f>G229</f>
        <v>16239.3</v>
      </c>
      <c r="H228" s="143">
        <f>H229</f>
        <v>16421.3</v>
      </c>
    </row>
    <row r="229" spans="1:8" ht="39" x14ac:dyDescent="0.3">
      <c r="A229" s="43">
        <v>218</v>
      </c>
      <c r="B229" s="85" t="s">
        <v>115</v>
      </c>
      <c r="C229" s="5">
        <v>901</v>
      </c>
      <c r="D229" s="53">
        <v>505</v>
      </c>
      <c r="E229" s="2" t="s">
        <v>585</v>
      </c>
      <c r="F229" s="2"/>
      <c r="G229" s="143">
        <f>G230+G231</f>
        <v>16239.3</v>
      </c>
      <c r="H229" s="143">
        <f>H230+H231</f>
        <v>16421.3</v>
      </c>
    </row>
    <row r="230" spans="1:8" ht="15.5" x14ac:dyDescent="0.35">
      <c r="A230" s="43">
        <v>219</v>
      </c>
      <c r="B230" s="91" t="s">
        <v>45</v>
      </c>
      <c r="C230" s="7">
        <v>901</v>
      </c>
      <c r="D230" s="54">
        <v>505</v>
      </c>
      <c r="E230" s="4" t="s">
        <v>585</v>
      </c>
      <c r="F230" s="4" t="s">
        <v>44</v>
      </c>
      <c r="G230" s="138">
        <v>16118</v>
      </c>
      <c r="H230" s="138">
        <v>16300</v>
      </c>
    </row>
    <row r="231" spans="1:8" ht="26" x14ac:dyDescent="0.35">
      <c r="A231" s="43">
        <v>220</v>
      </c>
      <c r="B231" s="91" t="s">
        <v>77</v>
      </c>
      <c r="C231" s="7">
        <v>901</v>
      </c>
      <c r="D231" s="54">
        <v>505</v>
      </c>
      <c r="E231" s="4" t="s">
        <v>585</v>
      </c>
      <c r="F231" s="4">
        <v>240</v>
      </c>
      <c r="G231" s="138">
        <v>121.3</v>
      </c>
      <c r="H231" s="138">
        <v>121.3</v>
      </c>
    </row>
    <row r="232" spans="1:8" ht="14" x14ac:dyDescent="0.3">
      <c r="A232" s="43">
        <v>221</v>
      </c>
      <c r="B232" s="101" t="s">
        <v>156</v>
      </c>
      <c r="C232" s="5">
        <v>901</v>
      </c>
      <c r="D232" s="99">
        <v>505</v>
      </c>
      <c r="E232" s="95" t="s">
        <v>189</v>
      </c>
      <c r="F232" s="95"/>
      <c r="G232" s="143">
        <f>G233</f>
        <v>83</v>
      </c>
      <c r="H232" s="143">
        <f>H233</f>
        <v>83</v>
      </c>
    </row>
    <row r="233" spans="1:8" ht="26" x14ac:dyDescent="0.3">
      <c r="A233" s="43">
        <v>222</v>
      </c>
      <c r="B233" s="103" t="s">
        <v>446</v>
      </c>
      <c r="C233" s="5">
        <v>901</v>
      </c>
      <c r="D233" s="99">
        <v>505</v>
      </c>
      <c r="E233" s="97" t="s">
        <v>445</v>
      </c>
      <c r="F233" s="95"/>
      <c r="G233" s="143">
        <f>G234</f>
        <v>83</v>
      </c>
      <c r="H233" s="143">
        <f>H234</f>
        <v>83</v>
      </c>
    </row>
    <row r="234" spans="1:8" ht="26" x14ac:dyDescent="0.3">
      <c r="A234" s="43">
        <v>223</v>
      </c>
      <c r="B234" s="102" t="s">
        <v>77</v>
      </c>
      <c r="C234" s="7">
        <v>901</v>
      </c>
      <c r="D234" s="100">
        <v>505</v>
      </c>
      <c r="E234" s="98" t="s">
        <v>445</v>
      </c>
      <c r="F234" s="96">
        <v>240</v>
      </c>
      <c r="G234" s="144">
        <v>83</v>
      </c>
      <c r="H234" s="144">
        <v>83</v>
      </c>
    </row>
    <row r="235" spans="1:8" ht="15" x14ac:dyDescent="0.3">
      <c r="A235" s="43">
        <v>224</v>
      </c>
      <c r="B235" s="24" t="s">
        <v>18</v>
      </c>
      <c r="C235" s="5">
        <v>901</v>
      </c>
      <c r="D235" s="1">
        <v>600</v>
      </c>
      <c r="E235" s="2"/>
      <c r="F235" s="2"/>
      <c r="G235" s="143">
        <f>G236+G241</f>
        <v>1808</v>
      </c>
      <c r="H235" s="143">
        <f>H236+H241</f>
        <v>2310</v>
      </c>
    </row>
    <row r="236" spans="1:8" ht="26" x14ac:dyDescent="0.3">
      <c r="A236" s="43">
        <v>225</v>
      </c>
      <c r="B236" s="5" t="s">
        <v>75</v>
      </c>
      <c r="C236" s="5">
        <v>901</v>
      </c>
      <c r="D236" s="1">
        <v>603</v>
      </c>
      <c r="E236" s="2"/>
      <c r="F236" s="2"/>
      <c r="G236" s="143">
        <f t="shared" ref="G236:H239" si="8">G237</f>
        <v>1550</v>
      </c>
      <c r="H236" s="143">
        <f t="shared" si="8"/>
        <v>2000</v>
      </c>
    </row>
    <row r="237" spans="1:8" ht="39" x14ac:dyDescent="0.3">
      <c r="A237" s="43">
        <v>226</v>
      </c>
      <c r="B237" s="28" t="s">
        <v>637</v>
      </c>
      <c r="C237" s="5">
        <v>901</v>
      </c>
      <c r="D237" s="1">
        <v>603</v>
      </c>
      <c r="E237" s="31" t="s">
        <v>232</v>
      </c>
      <c r="F237" s="2"/>
      <c r="G237" s="143">
        <f t="shared" si="8"/>
        <v>1550</v>
      </c>
      <c r="H237" s="143">
        <f t="shared" si="8"/>
        <v>2000</v>
      </c>
    </row>
    <row r="238" spans="1:8" ht="26" x14ac:dyDescent="0.3">
      <c r="A238" s="43">
        <v>227</v>
      </c>
      <c r="B238" s="92" t="s">
        <v>431</v>
      </c>
      <c r="C238" s="5">
        <v>901</v>
      </c>
      <c r="D238" s="1">
        <v>603</v>
      </c>
      <c r="E238" s="2" t="s">
        <v>430</v>
      </c>
      <c r="F238" s="2"/>
      <c r="G238" s="143">
        <f t="shared" si="8"/>
        <v>1550</v>
      </c>
      <c r="H238" s="143">
        <f t="shared" si="8"/>
        <v>2000</v>
      </c>
    </row>
    <row r="239" spans="1:8" ht="26" x14ac:dyDescent="0.3">
      <c r="A239" s="43">
        <v>228</v>
      </c>
      <c r="B239" s="28" t="s">
        <v>116</v>
      </c>
      <c r="C239" s="5">
        <v>901</v>
      </c>
      <c r="D239" s="53">
        <v>603</v>
      </c>
      <c r="E239" s="31" t="s">
        <v>388</v>
      </c>
      <c r="F239" s="2"/>
      <c r="G239" s="143">
        <f t="shared" si="8"/>
        <v>1550</v>
      </c>
      <c r="H239" s="143">
        <f t="shared" si="8"/>
        <v>2000</v>
      </c>
    </row>
    <row r="240" spans="1:8" ht="26" x14ac:dyDescent="0.3">
      <c r="A240" s="43">
        <v>229</v>
      </c>
      <c r="B240" s="91" t="s">
        <v>77</v>
      </c>
      <c r="C240" s="7">
        <v>901</v>
      </c>
      <c r="D240" s="54">
        <v>603</v>
      </c>
      <c r="E240" s="51" t="s">
        <v>388</v>
      </c>
      <c r="F240" s="4" t="s">
        <v>78</v>
      </c>
      <c r="G240" s="144">
        <v>1550</v>
      </c>
      <c r="H240" s="144">
        <v>2000</v>
      </c>
    </row>
    <row r="241" spans="1:8" ht="14" x14ac:dyDescent="0.3">
      <c r="A241" s="43">
        <v>230</v>
      </c>
      <c r="B241" s="85" t="s">
        <v>443</v>
      </c>
      <c r="C241" s="5">
        <v>901</v>
      </c>
      <c r="D241" s="53">
        <v>605</v>
      </c>
      <c r="E241" s="51"/>
      <c r="F241" s="4"/>
      <c r="G241" s="143">
        <f>G242</f>
        <v>258</v>
      </c>
      <c r="H241" s="143">
        <f>H242</f>
        <v>310</v>
      </c>
    </row>
    <row r="242" spans="1:8" ht="39" x14ac:dyDescent="0.3">
      <c r="A242" s="43">
        <v>231</v>
      </c>
      <c r="B242" s="28" t="s">
        <v>637</v>
      </c>
      <c r="C242" s="5">
        <v>901</v>
      </c>
      <c r="D242" s="1">
        <v>605</v>
      </c>
      <c r="E242" s="31" t="s">
        <v>232</v>
      </c>
      <c r="F242" s="4"/>
      <c r="G242" s="143">
        <f>G243</f>
        <v>258</v>
      </c>
      <c r="H242" s="143">
        <f>H243</f>
        <v>310</v>
      </c>
    </row>
    <row r="243" spans="1:8" ht="26" x14ac:dyDescent="0.3">
      <c r="A243" s="43">
        <v>232</v>
      </c>
      <c r="B243" s="92" t="s">
        <v>431</v>
      </c>
      <c r="C243" s="5">
        <v>901</v>
      </c>
      <c r="D243" s="1">
        <v>605</v>
      </c>
      <c r="E243" s="2" t="s">
        <v>430</v>
      </c>
      <c r="F243" s="4"/>
      <c r="G243" s="143">
        <f>G244+G246+G248</f>
        <v>258</v>
      </c>
      <c r="H243" s="143">
        <f>H244+H246+H248</f>
        <v>310</v>
      </c>
    </row>
    <row r="244" spans="1:8" ht="26" x14ac:dyDescent="0.3">
      <c r="A244" s="43">
        <v>233</v>
      </c>
      <c r="B244" s="28" t="s">
        <v>382</v>
      </c>
      <c r="C244" s="5">
        <v>901</v>
      </c>
      <c r="D244" s="53">
        <v>605</v>
      </c>
      <c r="E244" s="31" t="s">
        <v>381</v>
      </c>
      <c r="F244" s="2"/>
      <c r="G244" s="143">
        <f>G245</f>
        <v>158</v>
      </c>
      <c r="H244" s="143">
        <f>H245</f>
        <v>200</v>
      </c>
    </row>
    <row r="245" spans="1:8" ht="26" x14ac:dyDescent="0.3">
      <c r="A245" s="43">
        <v>234</v>
      </c>
      <c r="B245" s="7" t="s">
        <v>77</v>
      </c>
      <c r="C245" s="7">
        <v>901</v>
      </c>
      <c r="D245" s="54">
        <v>605</v>
      </c>
      <c r="E245" s="51" t="s">
        <v>381</v>
      </c>
      <c r="F245" s="4" t="s">
        <v>78</v>
      </c>
      <c r="G245" s="144">
        <v>158</v>
      </c>
      <c r="H245" s="144">
        <v>200</v>
      </c>
    </row>
    <row r="246" spans="1:8" ht="14" x14ac:dyDescent="0.3">
      <c r="A246" s="43">
        <v>235</v>
      </c>
      <c r="B246" s="5" t="s">
        <v>384</v>
      </c>
      <c r="C246" s="5">
        <v>901</v>
      </c>
      <c r="D246" s="53">
        <v>605</v>
      </c>
      <c r="E246" s="31" t="s">
        <v>434</v>
      </c>
      <c r="F246" s="4"/>
      <c r="G246" s="143">
        <f>G247</f>
        <v>30</v>
      </c>
      <c r="H246" s="143">
        <f>H247</f>
        <v>40</v>
      </c>
    </row>
    <row r="247" spans="1:8" ht="26" x14ac:dyDescent="0.3">
      <c r="A247" s="43">
        <v>236</v>
      </c>
      <c r="B247" s="7" t="s">
        <v>77</v>
      </c>
      <c r="C247" s="7">
        <v>901</v>
      </c>
      <c r="D247" s="54">
        <v>605</v>
      </c>
      <c r="E247" s="51" t="s">
        <v>434</v>
      </c>
      <c r="F247" s="4" t="s">
        <v>78</v>
      </c>
      <c r="G247" s="144">
        <v>30</v>
      </c>
      <c r="H247" s="144">
        <v>40</v>
      </c>
    </row>
    <row r="248" spans="1:8" ht="14" x14ac:dyDescent="0.3">
      <c r="A248" s="43">
        <v>237</v>
      </c>
      <c r="B248" s="5" t="s">
        <v>386</v>
      </c>
      <c r="C248" s="5">
        <v>901</v>
      </c>
      <c r="D248" s="53">
        <v>605</v>
      </c>
      <c r="E248" s="31" t="s">
        <v>383</v>
      </c>
      <c r="F248" s="4"/>
      <c r="G248" s="143">
        <f>G249</f>
        <v>70</v>
      </c>
      <c r="H248" s="143">
        <f>H249</f>
        <v>70</v>
      </c>
    </row>
    <row r="249" spans="1:8" ht="26" x14ac:dyDescent="0.3">
      <c r="A249" s="43">
        <v>238</v>
      </c>
      <c r="B249" s="7" t="s">
        <v>77</v>
      </c>
      <c r="C249" s="7">
        <v>901</v>
      </c>
      <c r="D249" s="54">
        <v>605</v>
      </c>
      <c r="E249" s="51" t="s">
        <v>383</v>
      </c>
      <c r="F249" s="4" t="s">
        <v>78</v>
      </c>
      <c r="G249" s="144">
        <v>70</v>
      </c>
      <c r="H249" s="144">
        <v>70</v>
      </c>
    </row>
    <row r="250" spans="1:8" ht="15" x14ac:dyDescent="0.3">
      <c r="A250" s="43">
        <v>239</v>
      </c>
      <c r="B250" s="90" t="s">
        <v>40</v>
      </c>
      <c r="C250" s="5">
        <v>901</v>
      </c>
      <c r="D250" s="53">
        <v>800</v>
      </c>
      <c r="E250" s="2"/>
      <c r="F250" s="4"/>
      <c r="G250" s="143">
        <f t="shared" ref="G250:H254" si="9">G251</f>
        <v>500</v>
      </c>
      <c r="H250" s="143">
        <f t="shared" si="9"/>
        <v>500</v>
      </c>
    </row>
    <row r="251" spans="1:8" ht="14" x14ac:dyDescent="0.3">
      <c r="A251" s="43">
        <v>240</v>
      </c>
      <c r="B251" s="85" t="s">
        <v>23</v>
      </c>
      <c r="C251" s="5">
        <v>901</v>
      </c>
      <c r="D251" s="53">
        <v>801</v>
      </c>
      <c r="E251" s="2"/>
      <c r="F251" s="4"/>
      <c r="G251" s="143">
        <f t="shared" si="9"/>
        <v>500</v>
      </c>
      <c r="H251" s="143">
        <f t="shared" si="9"/>
        <v>500</v>
      </c>
    </row>
    <row r="252" spans="1:8" ht="26" x14ac:dyDescent="0.3">
      <c r="A252" s="43">
        <v>241</v>
      </c>
      <c r="B252" s="92" t="s">
        <v>570</v>
      </c>
      <c r="C252" s="5">
        <v>901</v>
      </c>
      <c r="D252" s="53">
        <v>801</v>
      </c>
      <c r="E252" s="2" t="s">
        <v>209</v>
      </c>
      <c r="F252" s="4"/>
      <c r="G252" s="143">
        <f t="shared" si="9"/>
        <v>500</v>
      </c>
      <c r="H252" s="143">
        <f t="shared" si="9"/>
        <v>500</v>
      </c>
    </row>
    <row r="253" spans="1:8" ht="14" x14ac:dyDescent="0.3">
      <c r="A253" s="43">
        <v>242</v>
      </c>
      <c r="B253" s="92" t="s">
        <v>105</v>
      </c>
      <c r="C253" s="5">
        <v>901</v>
      </c>
      <c r="D253" s="53">
        <v>801</v>
      </c>
      <c r="E253" s="10" t="s">
        <v>208</v>
      </c>
      <c r="F253" s="4"/>
      <c r="G253" s="143">
        <f t="shared" si="9"/>
        <v>500</v>
      </c>
      <c r="H253" s="143">
        <f t="shared" si="9"/>
        <v>500</v>
      </c>
    </row>
    <row r="254" spans="1:8" ht="14" x14ac:dyDescent="0.3">
      <c r="A254" s="43">
        <v>243</v>
      </c>
      <c r="B254" s="85" t="s">
        <v>38</v>
      </c>
      <c r="C254" s="5">
        <v>901</v>
      </c>
      <c r="D254" s="53">
        <v>801</v>
      </c>
      <c r="E254" s="2" t="s">
        <v>596</v>
      </c>
      <c r="F254" s="2"/>
      <c r="G254" s="143">
        <f t="shared" si="9"/>
        <v>500</v>
      </c>
      <c r="H254" s="143">
        <f t="shared" si="9"/>
        <v>500</v>
      </c>
    </row>
    <row r="255" spans="1:8" ht="26" x14ac:dyDescent="0.3">
      <c r="A255" s="43">
        <v>244</v>
      </c>
      <c r="B255" s="91" t="s">
        <v>77</v>
      </c>
      <c r="C255" s="7">
        <v>901</v>
      </c>
      <c r="D255" s="54">
        <v>801</v>
      </c>
      <c r="E255" s="4" t="s">
        <v>596</v>
      </c>
      <c r="F255" s="4" t="s">
        <v>78</v>
      </c>
      <c r="G255" s="144">
        <v>500</v>
      </c>
      <c r="H255" s="144">
        <v>500</v>
      </c>
    </row>
    <row r="256" spans="1:8" ht="15" x14ac:dyDescent="0.3">
      <c r="A256" s="43">
        <v>245</v>
      </c>
      <c r="B256" s="24" t="s">
        <v>24</v>
      </c>
      <c r="C256" s="5">
        <v>901</v>
      </c>
      <c r="D256" s="1">
        <v>1000</v>
      </c>
      <c r="E256" s="2"/>
      <c r="F256" s="2"/>
      <c r="G256" s="143">
        <f>G257+G262+G295+G287</f>
        <v>166341.90000000002</v>
      </c>
      <c r="H256" s="143">
        <f>H257+H262+H295+H287</f>
        <v>171644.30000000002</v>
      </c>
    </row>
    <row r="257" spans="1:8" ht="14" x14ac:dyDescent="0.3">
      <c r="A257" s="43">
        <v>246</v>
      </c>
      <c r="B257" s="5" t="s">
        <v>29</v>
      </c>
      <c r="C257" s="5">
        <v>901</v>
      </c>
      <c r="D257" s="1">
        <v>1001</v>
      </c>
      <c r="E257" s="2"/>
      <c r="F257" s="2"/>
      <c r="G257" s="143">
        <f t="shared" ref="G257:H260" si="10">G258</f>
        <v>23000</v>
      </c>
      <c r="H257" s="143">
        <f t="shared" si="10"/>
        <v>23100</v>
      </c>
    </row>
    <row r="258" spans="1:8" ht="39" x14ac:dyDescent="0.3">
      <c r="A258" s="43">
        <v>247</v>
      </c>
      <c r="B258" s="92" t="s">
        <v>697</v>
      </c>
      <c r="C258" s="5">
        <v>901</v>
      </c>
      <c r="D258" s="1">
        <v>1001</v>
      </c>
      <c r="E258" s="2" t="s">
        <v>195</v>
      </c>
      <c r="F258" s="2"/>
      <c r="G258" s="143">
        <f t="shared" si="10"/>
        <v>23000</v>
      </c>
      <c r="H258" s="143">
        <f t="shared" si="10"/>
        <v>23100</v>
      </c>
    </row>
    <row r="259" spans="1:8" ht="26" x14ac:dyDescent="0.3">
      <c r="A259" s="43">
        <v>248</v>
      </c>
      <c r="B259" s="28" t="s">
        <v>157</v>
      </c>
      <c r="C259" s="5">
        <v>901</v>
      </c>
      <c r="D259" s="1">
        <v>1001</v>
      </c>
      <c r="E259" s="2" t="s">
        <v>303</v>
      </c>
      <c r="F259" s="2"/>
      <c r="G259" s="143">
        <f t="shared" si="10"/>
        <v>23000</v>
      </c>
      <c r="H259" s="143">
        <f t="shared" si="10"/>
        <v>23100</v>
      </c>
    </row>
    <row r="260" spans="1:8" ht="65" x14ac:dyDescent="0.3">
      <c r="A260" s="43">
        <v>249</v>
      </c>
      <c r="B260" s="5" t="s">
        <v>158</v>
      </c>
      <c r="C260" s="5">
        <v>901</v>
      </c>
      <c r="D260" s="1">
        <v>1001</v>
      </c>
      <c r="E260" s="2" t="s">
        <v>304</v>
      </c>
      <c r="F260" s="2"/>
      <c r="G260" s="143">
        <f t="shared" si="10"/>
        <v>23000</v>
      </c>
      <c r="H260" s="143">
        <f t="shared" si="10"/>
        <v>23100</v>
      </c>
    </row>
    <row r="261" spans="1:8" ht="26" x14ac:dyDescent="0.3">
      <c r="A261" s="43">
        <v>250</v>
      </c>
      <c r="B261" s="7" t="s">
        <v>49</v>
      </c>
      <c r="C261" s="7">
        <v>901</v>
      </c>
      <c r="D261" s="3">
        <v>1001</v>
      </c>
      <c r="E261" s="4" t="s">
        <v>304</v>
      </c>
      <c r="F261" s="12" t="s">
        <v>48</v>
      </c>
      <c r="G261" s="144">
        <v>23000</v>
      </c>
      <c r="H261" s="144">
        <v>23100</v>
      </c>
    </row>
    <row r="262" spans="1:8" ht="14" x14ac:dyDescent="0.3">
      <c r="A262" s="43">
        <v>251</v>
      </c>
      <c r="B262" s="5" t="s">
        <v>26</v>
      </c>
      <c r="C262" s="5">
        <v>901</v>
      </c>
      <c r="D262" s="1">
        <v>1003</v>
      </c>
      <c r="E262" s="2"/>
      <c r="F262" s="2"/>
      <c r="G262" s="143">
        <f>G263+G280+G284</f>
        <v>131482.90000000002</v>
      </c>
      <c r="H262" s="143">
        <f>H263+H280+H284</f>
        <v>136358.30000000002</v>
      </c>
    </row>
    <row r="263" spans="1:8" ht="39" x14ac:dyDescent="0.3">
      <c r="A263" s="43">
        <v>252</v>
      </c>
      <c r="B263" s="92" t="s">
        <v>697</v>
      </c>
      <c r="C263" s="5">
        <v>901</v>
      </c>
      <c r="D263" s="1">
        <v>1003</v>
      </c>
      <c r="E263" s="2" t="s">
        <v>195</v>
      </c>
      <c r="F263" s="2"/>
      <c r="G263" s="143">
        <f>G264</f>
        <v>130081.90000000001</v>
      </c>
      <c r="H263" s="143">
        <f>H264</f>
        <v>134952.30000000002</v>
      </c>
    </row>
    <row r="264" spans="1:8" ht="39" x14ac:dyDescent="0.3">
      <c r="A264" s="43">
        <v>253</v>
      </c>
      <c r="B264" s="28" t="s">
        <v>166</v>
      </c>
      <c r="C264" s="5">
        <v>901</v>
      </c>
      <c r="D264" s="1">
        <v>1003</v>
      </c>
      <c r="E264" s="2" t="s">
        <v>194</v>
      </c>
      <c r="F264" s="2"/>
      <c r="G264" s="143">
        <f>G265+G268+G271+G274+G276+G278</f>
        <v>130081.90000000001</v>
      </c>
      <c r="H264" s="143">
        <f>H265+H268+H271+H274+H276+H278</f>
        <v>134952.30000000002</v>
      </c>
    </row>
    <row r="265" spans="1:8" ht="52" x14ac:dyDescent="0.3">
      <c r="A265" s="43">
        <v>254</v>
      </c>
      <c r="B265" s="85" t="s">
        <v>540</v>
      </c>
      <c r="C265" s="5">
        <v>901</v>
      </c>
      <c r="D265" s="1">
        <v>1003</v>
      </c>
      <c r="E265" s="10" t="s">
        <v>193</v>
      </c>
      <c r="F265" s="2"/>
      <c r="G265" s="143">
        <f>G267+G266</f>
        <v>15493.8</v>
      </c>
      <c r="H265" s="143">
        <f>H267+H266</f>
        <v>16143.2</v>
      </c>
    </row>
    <row r="266" spans="1:8" ht="26" x14ac:dyDescent="0.35">
      <c r="A266" s="43">
        <v>255</v>
      </c>
      <c r="B266" s="7" t="s">
        <v>77</v>
      </c>
      <c r="C266" s="7">
        <v>901</v>
      </c>
      <c r="D266" s="3">
        <v>1003</v>
      </c>
      <c r="E266" s="4" t="s">
        <v>193</v>
      </c>
      <c r="F266" s="4" t="s">
        <v>78</v>
      </c>
      <c r="G266" s="139">
        <v>127</v>
      </c>
      <c r="H266" s="139">
        <v>127</v>
      </c>
    </row>
    <row r="267" spans="1:8" ht="26" x14ac:dyDescent="0.35">
      <c r="A267" s="43">
        <v>256</v>
      </c>
      <c r="B267" s="7" t="s">
        <v>49</v>
      </c>
      <c r="C267" s="7">
        <v>901</v>
      </c>
      <c r="D267" s="3">
        <v>1003</v>
      </c>
      <c r="E267" s="4" t="s">
        <v>193</v>
      </c>
      <c r="F267" s="4" t="s">
        <v>48</v>
      </c>
      <c r="G267" s="139">
        <v>15366.8</v>
      </c>
      <c r="H267" s="139">
        <v>16016.2</v>
      </c>
    </row>
    <row r="268" spans="1:8" ht="52" x14ac:dyDescent="0.3">
      <c r="A268" s="43">
        <v>257</v>
      </c>
      <c r="B268" s="85" t="s">
        <v>541</v>
      </c>
      <c r="C268" s="5">
        <v>901</v>
      </c>
      <c r="D268" s="1">
        <v>1003</v>
      </c>
      <c r="E268" s="2" t="s">
        <v>196</v>
      </c>
      <c r="F268" s="2"/>
      <c r="G268" s="143">
        <f>G270+G269</f>
        <v>104218.6</v>
      </c>
      <c r="H268" s="143">
        <f>H270+H269</f>
        <v>108439.6</v>
      </c>
    </row>
    <row r="269" spans="1:8" ht="26" x14ac:dyDescent="0.35">
      <c r="A269" s="43">
        <v>258</v>
      </c>
      <c r="B269" s="7" t="s">
        <v>77</v>
      </c>
      <c r="C269" s="7">
        <v>901</v>
      </c>
      <c r="D269" s="3">
        <v>1003</v>
      </c>
      <c r="E269" s="4" t="s">
        <v>196</v>
      </c>
      <c r="F269" s="4" t="s">
        <v>78</v>
      </c>
      <c r="G269" s="139">
        <v>1218.5999999999999</v>
      </c>
      <c r="H269" s="139">
        <v>1339.6</v>
      </c>
    </row>
    <row r="270" spans="1:8" ht="26" x14ac:dyDescent="0.35">
      <c r="A270" s="43">
        <v>259</v>
      </c>
      <c r="B270" s="7" t="s">
        <v>49</v>
      </c>
      <c r="C270" s="7">
        <v>901</v>
      </c>
      <c r="D270" s="3">
        <v>1003</v>
      </c>
      <c r="E270" s="4" t="s">
        <v>196</v>
      </c>
      <c r="F270" s="4" t="s">
        <v>48</v>
      </c>
      <c r="G270" s="139">
        <v>103000</v>
      </c>
      <c r="H270" s="139">
        <v>107100</v>
      </c>
    </row>
    <row r="271" spans="1:8" ht="52" x14ac:dyDescent="0.3">
      <c r="A271" s="43">
        <v>260</v>
      </c>
      <c r="B271" s="92" t="s">
        <v>534</v>
      </c>
      <c r="C271" s="5">
        <v>901</v>
      </c>
      <c r="D271" s="1">
        <v>1003</v>
      </c>
      <c r="E271" s="10" t="s">
        <v>197</v>
      </c>
      <c r="F271" s="2"/>
      <c r="G271" s="143">
        <f>G273+G272</f>
        <v>10191.299999999999</v>
      </c>
      <c r="H271" s="143">
        <f>H273+H272</f>
        <v>10191.299999999999</v>
      </c>
    </row>
    <row r="272" spans="1:8" ht="26" x14ac:dyDescent="0.35">
      <c r="A272" s="43">
        <v>261</v>
      </c>
      <c r="B272" s="7" t="s">
        <v>77</v>
      </c>
      <c r="C272" s="7">
        <v>901</v>
      </c>
      <c r="D272" s="3">
        <v>1003</v>
      </c>
      <c r="E272" s="4" t="s">
        <v>197</v>
      </c>
      <c r="F272" s="4" t="s">
        <v>78</v>
      </c>
      <c r="G272" s="139">
        <v>150</v>
      </c>
      <c r="H272" s="139">
        <v>150</v>
      </c>
    </row>
    <row r="273" spans="1:8" ht="26" x14ac:dyDescent="0.35">
      <c r="A273" s="43">
        <v>262</v>
      </c>
      <c r="B273" s="7" t="s">
        <v>49</v>
      </c>
      <c r="C273" s="7">
        <v>901</v>
      </c>
      <c r="D273" s="3">
        <v>1003</v>
      </c>
      <c r="E273" s="4" t="s">
        <v>197</v>
      </c>
      <c r="F273" s="4" t="s">
        <v>48</v>
      </c>
      <c r="G273" s="139">
        <v>10041.299999999999</v>
      </c>
      <c r="H273" s="139">
        <v>10041.299999999999</v>
      </c>
    </row>
    <row r="274" spans="1:8" ht="52" x14ac:dyDescent="0.3">
      <c r="A274" s="43">
        <v>263</v>
      </c>
      <c r="B274" s="5" t="s">
        <v>167</v>
      </c>
      <c r="C274" s="5">
        <v>901</v>
      </c>
      <c r="D274" s="1">
        <v>1003</v>
      </c>
      <c r="E274" s="31" t="s">
        <v>305</v>
      </c>
      <c r="F274" s="2"/>
      <c r="G274" s="143">
        <f>G275</f>
        <v>150</v>
      </c>
      <c r="H274" s="143">
        <f>H275</f>
        <v>150</v>
      </c>
    </row>
    <row r="275" spans="1:8" ht="26" x14ac:dyDescent="0.3">
      <c r="A275" s="43">
        <v>264</v>
      </c>
      <c r="B275" s="7" t="s">
        <v>49</v>
      </c>
      <c r="C275" s="7">
        <v>901</v>
      </c>
      <c r="D275" s="3">
        <v>1003</v>
      </c>
      <c r="E275" s="51" t="s">
        <v>305</v>
      </c>
      <c r="F275" s="4" t="s">
        <v>48</v>
      </c>
      <c r="G275" s="144">
        <v>150</v>
      </c>
      <c r="H275" s="144">
        <v>150</v>
      </c>
    </row>
    <row r="276" spans="1:8" ht="52" x14ac:dyDescent="0.3">
      <c r="A276" s="43">
        <v>265</v>
      </c>
      <c r="B276" s="5" t="s">
        <v>76</v>
      </c>
      <c r="C276" s="5">
        <v>901</v>
      </c>
      <c r="D276" s="1">
        <v>1003</v>
      </c>
      <c r="E276" s="2" t="s">
        <v>306</v>
      </c>
      <c r="F276" s="2"/>
      <c r="G276" s="143">
        <f>G277</f>
        <v>10</v>
      </c>
      <c r="H276" s="143">
        <f>H277</f>
        <v>10</v>
      </c>
    </row>
    <row r="277" spans="1:8" ht="39" x14ac:dyDescent="0.3">
      <c r="A277" s="43">
        <v>266</v>
      </c>
      <c r="B277" s="7" t="s">
        <v>518</v>
      </c>
      <c r="C277" s="7">
        <v>901</v>
      </c>
      <c r="D277" s="3">
        <v>1003</v>
      </c>
      <c r="E277" s="4" t="s">
        <v>306</v>
      </c>
      <c r="F277" s="4" t="s">
        <v>56</v>
      </c>
      <c r="G277" s="144">
        <v>10</v>
      </c>
      <c r="H277" s="144">
        <v>10</v>
      </c>
    </row>
    <row r="278" spans="1:8" ht="91" x14ac:dyDescent="0.3">
      <c r="A278" s="43">
        <v>267</v>
      </c>
      <c r="B278" s="5" t="s">
        <v>605</v>
      </c>
      <c r="C278" s="5">
        <v>901</v>
      </c>
      <c r="D278" s="1">
        <v>1003</v>
      </c>
      <c r="E278" s="2" t="s">
        <v>367</v>
      </c>
      <c r="F278" s="4"/>
      <c r="G278" s="143">
        <f>G279</f>
        <v>18.2</v>
      </c>
      <c r="H278" s="143">
        <f>H279</f>
        <v>18.2</v>
      </c>
    </row>
    <row r="279" spans="1:8" ht="26" x14ac:dyDescent="0.3">
      <c r="A279" s="43">
        <v>268</v>
      </c>
      <c r="B279" s="91" t="s">
        <v>49</v>
      </c>
      <c r="C279" s="7">
        <v>901</v>
      </c>
      <c r="D279" s="3">
        <v>1003</v>
      </c>
      <c r="E279" s="4" t="s">
        <v>367</v>
      </c>
      <c r="F279" s="4" t="s">
        <v>48</v>
      </c>
      <c r="G279" s="145">
        <v>18.2</v>
      </c>
      <c r="H279" s="145">
        <v>18.2</v>
      </c>
    </row>
    <row r="280" spans="1:8" ht="52" x14ac:dyDescent="0.3">
      <c r="A280" s="43">
        <v>269</v>
      </c>
      <c r="B280" s="85" t="s">
        <v>569</v>
      </c>
      <c r="C280" s="5">
        <v>901</v>
      </c>
      <c r="D280" s="53">
        <v>1003</v>
      </c>
      <c r="E280" s="2" t="s">
        <v>201</v>
      </c>
      <c r="F280" s="4"/>
      <c r="G280" s="143">
        <f t="shared" ref="G280:H282" si="11">G281</f>
        <v>1181</v>
      </c>
      <c r="H280" s="143">
        <f t="shared" si="11"/>
        <v>1181</v>
      </c>
    </row>
    <row r="281" spans="1:8" ht="26" x14ac:dyDescent="0.3">
      <c r="A281" s="43">
        <v>270</v>
      </c>
      <c r="B281" s="92" t="s">
        <v>483</v>
      </c>
      <c r="C281" s="5">
        <v>901</v>
      </c>
      <c r="D281" s="53">
        <v>1003</v>
      </c>
      <c r="E281" s="2" t="s">
        <v>278</v>
      </c>
      <c r="F281" s="2"/>
      <c r="G281" s="143">
        <f t="shared" si="11"/>
        <v>1181</v>
      </c>
      <c r="H281" s="143">
        <f t="shared" si="11"/>
        <v>1181</v>
      </c>
    </row>
    <row r="282" spans="1:8" ht="39" x14ac:dyDescent="0.3">
      <c r="A282" s="43">
        <v>271</v>
      </c>
      <c r="B282" s="85" t="s">
        <v>525</v>
      </c>
      <c r="C282" s="5">
        <v>901</v>
      </c>
      <c r="D282" s="53">
        <v>1003</v>
      </c>
      <c r="E282" s="2" t="s">
        <v>599</v>
      </c>
      <c r="F282" s="2"/>
      <c r="G282" s="143">
        <f t="shared" si="11"/>
        <v>1181</v>
      </c>
      <c r="H282" s="143">
        <f t="shared" si="11"/>
        <v>1181</v>
      </c>
    </row>
    <row r="283" spans="1:8" ht="26" x14ac:dyDescent="0.3">
      <c r="A283" s="43">
        <v>272</v>
      </c>
      <c r="B283" s="91" t="s">
        <v>49</v>
      </c>
      <c r="C283" s="7">
        <v>901</v>
      </c>
      <c r="D283" s="54">
        <v>1003</v>
      </c>
      <c r="E283" s="4" t="s">
        <v>599</v>
      </c>
      <c r="F283" s="4" t="s">
        <v>48</v>
      </c>
      <c r="G283" s="144">
        <v>1181</v>
      </c>
      <c r="H283" s="144">
        <v>1181</v>
      </c>
    </row>
    <row r="284" spans="1:8" ht="14" x14ac:dyDescent="0.3">
      <c r="A284" s="43">
        <v>273</v>
      </c>
      <c r="B284" s="85" t="s">
        <v>156</v>
      </c>
      <c r="C284" s="5">
        <v>901</v>
      </c>
      <c r="D284" s="53">
        <v>1003</v>
      </c>
      <c r="E284" s="31" t="s">
        <v>189</v>
      </c>
      <c r="F284" s="4"/>
      <c r="G284" s="143">
        <f>G285</f>
        <v>220</v>
      </c>
      <c r="H284" s="143">
        <f>H285</f>
        <v>225</v>
      </c>
    </row>
    <row r="285" spans="1:8" ht="52" x14ac:dyDescent="0.3">
      <c r="A285" s="43">
        <v>274</v>
      </c>
      <c r="B285" s="85" t="s">
        <v>438</v>
      </c>
      <c r="C285" s="5">
        <v>901</v>
      </c>
      <c r="D285" s="1">
        <v>1003</v>
      </c>
      <c r="E285" s="22" t="s">
        <v>308</v>
      </c>
      <c r="F285" s="2"/>
      <c r="G285" s="143">
        <f>G286</f>
        <v>220</v>
      </c>
      <c r="H285" s="143">
        <f>H286</f>
        <v>225</v>
      </c>
    </row>
    <row r="286" spans="1:8" ht="14" x14ac:dyDescent="0.3">
      <c r="A286" s="43">
        <v>275</v>
      </c>
      <c r="B286" s="7" t="s">
        <v>47</v>
      </c>
      <c r="C286" s="7">
        <v>901</v>
      </c>
      <c r="D286" s="3">
        <v>1003</v>
      </c>
      <c r="E286" s="26" t="s">
        <v>308</v>
      </c>
      <c r="F286" s="4" t="s">
        <v>46</v>
      </c>
      <c r="G286" s="144">
        <v>220</v>
      </c>
      <c r="H286" s="144">
        <v>225</v>
      </c>
    </row>
    <row r="287" spans="1:8" ht="14" x14ac:dyDescent="0.3">
      <c r="A287" s="43">
        <v>276</v>
      </c>
      <c r="B287" s="85" t="s">
        <v>538</v>
      </c>
      <c r="C287" s="5">
        <v>901</v>
      </c>
      <c r="D287" s="1">
        <v>1004</v>
      </c>
      <c r="E287" s="26"/>
      <c r="F287" s="4"/>
      <c r="G287" s="143">
        <f>G288</f>
        <v>1560</v>
      </c>
      <c r="H287" s="143">
        <f>H288</f>
        <v>1560</v>
      </c>
    </row>
    <row r="288" spans="1:8" ht="39" x14ac:dyDescent="0.3">
      <c r="A288" s="43">
        <v>277</v>
      </c>
      <c r="B288" s="92" t="s">
        <v>697</v>
      </c>
      <c r="C288" s="5">
        <v>901</v>
      </c>
      <c r="D288" s="53">
        <v>1004</v>
      </c>
      <c r="E288" s="2" t="s">
        <v>195</v>
      </c>
      <c r="F288" s="4"/>
      <c r="G288" s="143">
        <f>G289+G292</f>
        <v>1560</v>
      </c>
      <c r="H288" s="143">
        <f>H289+H292</f>
        <v>1560</v>
      </c>
    </row>
    <row r="289" spans="1:8" ht="26" x14ac:dyDescent="0.3">
      <c r="A289" s="43">
        <v>278</v>
      </c>
      <c r="B289" s="92" t="s">
        <v>169</v>
      </c>
      <c r="C289" s="5">
        <v>901</v>
      </c>
      <c r="D289" s="1">
        <v>1004</v>
      </c>
      <c r="E289" s="2" t="s">
        <v>307</v>
      </c>
      <c r="F289" s="2"/>
      <c r="G289" s="143">
        <f>G290</f>
        <v>1160</v>
      </c>
      <c r="H289" s="143">
        <f>H290</f>
        <v>1160</v>
      </c>
    </row>
    <row r="290" spans="1:8" ht="39" x14ac:dyDescent="0.3">
      <c r="A290" s="43">
        <v>279</v>
      </c>
      <c r="B290" s="85" t="s">
        <v>368</v>
      </c>
      <c r="C290" s="5">
        <v>901</v>
      </c>
      <c r="D290" s="1">
        <v>1004</v>
      </c>
      <c r="E290" s="2" t="s">
        <v>369</v>
      </c>
      <c r="F290" s="2"/>
      <c r="G290" s="143">
        <f>G291</f>
        <v>1160</v>
      </c>
      <c r="H290" s="143">
        <f>H291</f>
        <v>1160</v>
      </c>
    </row>
    <row r="291" spans="1:8" ht="26" x14ac:dyDescent="0.3">
      <c r="A291" s="43">
        <v>280</v>
      </c>
      <c r="B291" s="91" t="s">
        <v>49</v>
      </c>
      <c r="C291" s="7">
        <v>901</v>
      </c>
      <c r="D291" s="3">
        <v>1004</v>
      </c>
      <c r="E291" s="4" t="s">
        <v>369</v>
      </c>
      <c r="F291" s="4" t="s">
        <v>48</v>
      </c>
      <c r="G291" s="144">
        <v>1160</v>
      </c>
      <c r="H291" s="144">
        <v>1160</v>
      </c>
    </row>
    <row r="292" spans="1:8" ht="26" x14ac:dyDescent="0.3">
      <c r="A292" s="43">
        <v>281</v>
      </c>
      <c r="B292" s="92" t="s">
        <v>389</v>
      </c>
      <c r="C292" s="5">
        <v>901</v>
      </c>
      <c r="D292" s="1">
        <v>1004</v>
      </c>
      <c r="E292" s="2" t="s">
        <v>428</v>
      </c>
      <c r="F292" s="2"/>
      <c r="G292" s="143">
        <f>G293</f>
        <v>400</v>
      </c>
      <c r="H292" s="143">
        <f>H293</f>
        <v>400</v>
      </c>
    </row>
    <row r="293" spans="1:8" ht="52" x14ac:dyDescent="0.3">
      <c r="A293" s="43">
        <v>282</v>
      </c>
      <c r="B293" s="5" t="s">
        <v>437</v>
      </c>
      <c r="C293" s="5">
        <v>901</v>
      </c>
      <c r="D293" s="1">
        <v>1004</v>
      </c>
      <c r="E293" s="2" t="s">
        <v>390</v>
      </c>
      <c r="F293" s="2"/>
      <c r="G293" s="143">
        <f>G294</f>
        <v>400</v>
      </c>
      <c r="H293" s="143">
        <f>H294</f>
        <v>400</v>
      </c>
    </row>
    <row r="294" spans="1:8" ht="26" x14ac:dyDescent="0.3">
      <c r="A294" s="43">
        <v>283</v>
      </c>
      <c r="B294" s="91" t="s">
        <v>49</v>
      </c>
      <c r="C294" s="7">
        <v>901</v>
      </c>
      <c r="D294" s="3">
        <v>1004</v>
      </c>
      <c r="E294" s="4" t="s">
        <v>390</v>
      </c>
      <c r="F294" s="4" t="s">
        <v>48</v>
      </c>
      <c r="G294" s="144">
        <v>400</v>
      </c>
      <c r="H294" s="144">
        <v>400</v>
      </c>
    </row>
    <row r="295" spans="1:8" ht="14" x14ac:dyDescent="0.3">
      <c r="A295" s="43">
        <v>284</v>
      </c>
      <c r="B295" s="5" t="s">
        <v>42</v>
      </c>
      <c r="C295" s="5">
        <v>901</v>
      </c>
      <c r="D295" s="1">
        <v>1006</v>
      </c>
      <c r="E295" s="10"/>
      <c r="F295" s="10"/>
      <c r="G295" s="143">
        <f>G296</f>
        <v>10299</v>
      </c>
      <c r="H295" s="143">
        <f>H296</f>
        <v>10626</v>
      </c>
    </row>
    <row r="296" spans="1:8" ht="39" x14ac:dyDescent="0.3">
      <c r="A296" s="43">
        <v>285</v>
      </c>
      <c r="B296" s="92" t="s">
        <v>697</v>
      </c>
      <c r="C296" s="5">
        <v>901</v>
      </c>
      <c r="D296" s="1">
        <v>1006</v>
      </c>
      <c r="E296" s="2" t="s">
        <v>195</v>
      </c>
      <c r="F296" s="2"/>
      <c r="G296" s="143">
        <f>G297+G301+G304</f>
        <v>10299</v>
      </c>
      <c r="H296" s="143">
        <f>H297+H301+H304</f>
        <v>10626</v>
      </c>
    </row>
    <row r="297" spans="1:8" ht="39" x14ac:dyDescent="0.3">
      <c r="A297" s="43">
        <v>286</v>
      </c>
      <c r="B297" s="28" t="s">
        <v>166</v>
      </c>
      <c r="C297" s="5">
        <v>901</v>
      </c>
      <c r="D297" s="1">
        <v>1006</v>
      </c>
      <c r="E297" s="2" t="s">
        <v>194</v>
      </c>
      <c r="F297" s="2"/>
      <c r="G297" s="143">
        <f>G298</f>
        <v>200</v>
      </c>
      <c r="H297" s="143">
        <f>H298</f>
        <v>205</v>
      </c>
    </row>
    <row r="298" spans="1:8" ht="39" x14ac:dyDescent="0.3">
      <c r="A298" s="43">
        <v>287</v>
      </c>
      <c r="B298" s="5" t="s">
        <v>168</v>
      </c>
      <c r="C298" s="5">
        <v>901</v>
      </c>
      <c r="D298" s="1">
        <v>1006</v>
      </c>
      <c r="E298" s="31" t="s">
        <v>309</v>
      </c>
      <c r="F298" s="2"/>
      <c r="G298" s="143">
        <f>G299</f>
        <v>200</v>
      </c>
      <c r="H298" s="143">
        <f>H299</f>
        <v>205</v>
      </c>
    </row>
    <row r="299" spans="1:8" ht="26" x14ac:dyDescent="0.3">
      <c r="A299" s="43">
        <v>288</v>
      </c>
      <c r="B299" s="7" t="s">
        <v>603</v>
      </c>
      <c r="C299" s="7">
        <v>901</v>
      </c>
      <c r="D299" s="3">
        <v>1006</v>
      </c>
      <c r="E299" s="51" t="s">
        <v>309</v>
      </c>
      <c r="F299" s="4" t="s">
        <v>72</v>
      </c>
      <c r="G299" s="144">
        <v>200</v>
      </c>
      <c r="H299" s="144">
        <v>205</v>
      </c>
    </row>
    <row r="300" spans="1:8" ht="39" x14ac:dyDescent="0.3">
      <c r="A300" s="43">
        <v>289</v>
      </c>
      <c r="B300" s="28" t="s">
        <v>698</v>
      </c>
      <c r="C300" s="5">
        <v>901</v>
      </c>
      <c r="D300" s="1">
        <v>1006</v>
      </c>
      <c r="E300" s="2" t="s">
        <v>310</v>
      </c>
      <c r="F300" s="2"/>
      <c r="G300" s="143">
        <f>G301+G304</f>
        <v>10099</v>
      </c>
      <c r="H300" s="143">
        <f>H301+H304</f>
        <v>10421</v>
      </c>
    </row>
    <row r="301" spans="1:8" ht="52" x14ac:dyDescent="0.3">
      <c r="A301" s="43">
        <v>290</v>
      </c>
      <c r="B301" s="85" t="s">
        <v>540</v>
      </c>
      <c r="C301" s="5">
        <v>901</v>
      </c>
      <c r="D301" s="1">
        <v>1006</v>
      </c>
      <c r="E301" s="10" t="s">
        <v>327</v>
      </c>
      <c r="F301" s="2"/>
      <c r="G301" s="143">
        <f>G302+G303</f>
        <v>742</v>
      </c>
      <c r="H301" s="143">
        <f>H302+H303</f>
        <v>742</v>
      </c>
    </row>
    <row r="302" spans="1:8" ht="15.5" x14ac:dyDescent="0.35">
      <c r="A302" s="43">
        <v>291</v>
      </c>
      <c r="B302" s="7" t="s">
        <v>45</v>
      </c>
      <c r="C302" s="7">
        <v>901</v>
      </c>
      <c r="D302" s="3">
        <v>1006</v>
      </c>
      <c r="E302" s="4" t="s">
        <v>327</v>
      </c>
      <c r="F302" s="4" t="s">
        <v>44</v>
      </c>
      <c r="G302" s="139">
        <v>707</v>
      </c>
      <c r="H302" s="139">
        <v>707</v>
      </c>
    </row>
    <row r="303" spans="1:8" ht="26" x14ac:dyDescent="0.35">
      <c r="A303" s="43">
        <v>292</v>
      </c>
      <c r="B303" s="7" t="s">
        <v>77</v>
      </c>
      <c r="C303" s="7">
        <v>901</v>
      </c>
      <c r="D303" s="3">
        <v>1006</v>
      </c>
      <c r="E303" s="4" t="s">
        <v>327</v>
      </c>
      <c r="F303" s="4">
        <v>240</v>
      </c>
      <c r="G303" s="139">
        <v>35</v>
      </c>
      <c r="H303" s="139">
        <v>35</v>
      </c>
    </row>
    <row r="304" spans="1:8" ht="52" x14ac:dyDescent="0.3">
      <c r="A304" s="43">
        <v>293</v>
      </c>
      <c r="B304" s="85" t="s">
        <v>541</v>
      </c>
      <c r="C304" s="5">
        <v>901</v>
      </c>
      <c r="D304" s="1">
        <v>1006</v>
      </c>
      <c r="E304" s="2" t="s">
        <v>328</v>
      </c>
      <c r="F304" s="2"/>
      <c r="G304" s="143">
        <f>G305+G306</f>
        <v>9357</v>
      </c>
      <c r="H304" s="143">
        <f>H305+H306</f>
        <v>9679</v>
      </c>
    </row>
    <row r="305" spans="1:8" ht="15.5" x14ac:dyDescent="0.35">
      <c r="A305" s="43">
        <v>294</v>
      </c>
      <c r="B305" s="7" t="s">
        <v>45</v>
      </c>
      <c r="C305" s="7">
        <v>901</v>
      </c>
      <c r="D305" s="3">
        <v>1006</v>
      </c>
      <c r="E305" s="4" t="s">
        <v>328</v>
      </c>
      <c r="F305" s="4" t="s">
        <v>44</v>
      </c>
      <c r="G305" s="139">
        <v>6667</v>
      </c>
      <c r="H305" s="139">
        <v>6667</v>
      </c>
    </row>
    <row r="306" spans="1:8" ht="26" x14ac:dyDescent="0.35">
      <c r="A306" s="43">
        <v>295</v>
      </c>
      <c r="B306" s="7" t="s">
        <v>77</v>
      </c>
      <c r="C306" s="7">
        <v>901</v>
      </c>
      <c r="D306" s="3">
        <v>1006</v>
      </c>
      <c r="E306" s="4" t="s">
        <v>328</v>
      </c>
      <c r="F306" s="4">
        <v>240</v>
      </c>
      <c r="G306" s="139">
        <v>2690</v>
      </c>
      <c r="H306" s="139">
        <v>3012</v>
      </c>
    </row>
    <row r="307" spans="1:8" ht="15" x14ac:dyDescent="0.3">
      <c r="A307" s="43">
        <v>296</v>
      </c>
      <c r="B307" s="24" t="s">
        <v>34</v>
      </c>
      <c r="C307" s="5">
        <v>901</v>
      </c>
      <c r="D307" s="1">
        <v>1100</v>
      </c>
      <c r="E307" s="10"/>
      <c r="F307" s="10"/>
      <c r="G307" s="143">
        <f>G308</f>
        <v>93567.7</v>
      </c>
      <c r="H307" s="143">
        <f>H308</f>
        <v>93780.7</v>
      </c>
    </row>
    <row r="308" spans="1:8" ht="14" x14ac:dyDescent="0.3">
      <c r="A308" s="43">
        <v>297</v>
      </c>
      <c r="B308" s="5" t="s">
        <v>41</v>
      </c>
      <c r="C308" s="5">
        <v>901</v>
      </c>
      <c r="D308" s="1">
        <v>1102</v>
      </c>
      <c r="E308" s="10"/>
      <c r="F308" s="10"/>
      <c r="G308" s="143">
        <f>G313+G327+G309</f>
        <v>93567.7</v>
      </c>
      <c r="H308" s="143">
        <f>H313+H327+H309</f>
        <v>93780.7</v>
      </c>
    </row>
    <row r="309" spans="1:8" ht="39" x14ac:dyDescent="0.3">
      <c r="A309" s="43">
        <v>298</v>
      </c>
      <c r="B309" s="28" t="s">
        <v>635</v>
      </c>
      <c r="C309" s="5">
        <v>901</v>
      </c>
      <c r="D309" s="9">
        <v>1102</v>
      </c>
      <c r="E309" s="10" t="s">
        <v>297</v>
      </c>
      <c r="F309" s="10"/>
      <c r="G309" s="143">
        <f t="shared" ref="G309:H311" si="12">G310</f>
        <v>200</v>
      </c>
      <c r="H309" s="143">
        <f t="shared" si="12"/>
        <v>200</v>
      </c>
    </row>
    <row r="310" spans="1:8" ht="26" x14ac:dyDescent="0.3">
      <c r="A310" s="43">
        <v>299</v>
      </c>
      <c r="B310" s="28" t="s">
        <v>170</v>
      </c>
      <c r="C310" s="5">
        <v>901</v>
      </c>
      <c r="D310" s="9">
        <v>1102</v>
      </c>
      <c r="E310" s="10" t="s">
        <v>298</v>
      </c>
      <c r="F310" s="10"/>
      <c r="G310" s="143">
        <f t="shared" si="12"/>
        <v>200</v>
      </c>
      <c r="H310" s="143">
        <f t="shared" si="12"/>
        <v>200</v>
      </c>
    </row>
    <row r="311" spans="1:8" ht="26" x14ac:dyDescent="0.3">
      <c r="A311" s="43">
        <v>300</v>
      </c>
      <c r="B311" s="28" t="s">
        <v>727</v>
      </c>
      <c r="C311" s="5">
        <v>901</v>
      </c>
      <c r="D311" s="9">
        <v>1102</v>
      </c>
      <c r="E311" s="10" t="s">
        <v>726</v>
      </c>
      <c r="F311" s="10"/>
      <c r="G311" s="143">
        <f t="shared" si="12"/>
        <v>200</v>
      </c>
      <c r="H311" s="143">
        <f t="shared" si="12"/>
        <v>200</v>
      </c>
    </row>
    <row r="312" spans="1:8" ht="26" x14ac:dyDescent="0.3">
      <c r="A312" s="43">
        <v>301</v>
      </c>
      <c r="B312" s="91" t="s">
        <v>77</v>
      </c>
      <c r="C312" s="7">
        <v>901</v>
      </c>
      <c r="D312" s="54">
        <v>1102</v>
      </c>
      <c r="E312" s="12" t="s">
        <v>726</v>
      </c>
      <c r="F312" s="4">
        <v>240</v>
      </c>
      <c r="G312" s="144">
        <v>200</v>
      </c>
      <c r="H312" s="144">
        <v>200</v>
      </c>
    </row>
    <row r="313" spans="1:8" ht="39" x14ac:dyDescent="0.3">
      <c r="A313" s="43">
        <v>302</v>
      </c>
      <c r="B313" s="28" t="s">
        <v>619</v>
      </c>
      <c r="C313" s="5">
        <v>901</v>
      </c>
      <c r="D313" s="1">
        <v>1102</v>
      </c>
      <c r="E313" s="10" t="s">
        <v>292</v>
      </c>
      <c r="F313" s="10"/>
      <c r="G313" s="143">
        <f>G314+G319+G322+G325</f>
        <v>93267.7</v>
      </c>
      <c r="H313" s="143">
        <f>H314+H319+H322+H325</f>
        <v>93480.7</v>
      </c>
    </row>
    <row r="314" spans="1:8" ht="26" x14ac:dyDescent="0.3">
      <c r="A314" s="43">
        <v>303</v>
      </c>
      <c r="B314" s="5" t="s">
        <v>144</v>
      </c>
      <c r="C314" s="5">
        <v>901</v>
      </c>
      <c r="D314" s="1">
        <v>1102</v>
      </c>
      <c r="E314" s="10" t="s">
        <v>652</v>
      </c>
      <c r="F314" s="10"/>
      <c r="G314" s="143">
        <f>G317+G315+G316+G318</f>
        <v>91584.2</v>
      </c>
      <c r="H314" s="143">
        <f>H317+H315+H316+H318</f>
        <v>91797.2</v>
      </c>
    </row>
    <row r="315" spans="1:8" ht="15.5" x14ac:dyDescent="0.35">
      <c r="A315" s="43">
        <v>304</v>
      </c>
      <c r="B315" s="91" t="s">
        <v>45</v>
      </c>
      <c r="C315" s="7">
        <v>901</v>
      </c>
      <c r="D315" s="54">
        <v>1102</v>
      </c>
      <c r="E315" s="12" t="s">
        <v>652</v>
      </c>
      <c r="F315" s="4" t="s">
        <v>44</v>
      </c>
      <c r="G315" s="138">
        <v>18967</v>
      </c>
      <c r="H315" s="138">
        <v>19180</v>
      </c>
    </row>
    <row r="316" spans="1:8" ht="26" x14ac:dyDescent="0.35">
      <c r="A316" s="43">
        <v>305</v>
      </c>
      <c r="B316" s="91" t="s">
        <v>77</v>
      </c>
      <c r="C316" s="7">
        <v>901</v>
      </c>
      <c r="D316" s="54">
        <v>1102</v>
      </c>
      <c r="E316" s="12" t="s">
        <v>652</v>
      </c>
      <c r="F316" s="4">
        <v>240</v>
      </c>
      <c r="G316" s="138">
        <v>1764</v>
      </c>
      <c r="H316" s="138">
        <v>1764</v>
      </c>
    </row>
    <row r="317" spans="1:8" ht="15.5" x14ac:dyDescent="0.35">
      <c r="A317" s="43">
        <v>306</v>
      </c>
      <c r="B317" s="7" t="s">
        <v>86</v>
      </c>
      <c r="C317" s="7">
        <v>901</v>
      </c>
      <c r="D317" s="3">
        <v>1102</v>
      </c>
      <c r="E317" s="12" t="s">
        <v>652</v>
      </c>
      <c r="F317" s="4" t="s">
        <v>85</v>
      </c>
      <c r="G317" s="138">
        <v>70808.2</v>
      </c>
      <c r="H317" s="138">
        <v>70808.2</v>
      </c>
    </row>
    <row r="318" spans="1:8" ht="15.5" x14ac:dyDescent="0.35">
      <c r="A318" s="43">
        <v>307</v>
      </c>
      <c r="B318" s="91" t="s">
        <v>80</v>
      </c>
      <c r="C318" s="7">
        <v>901</v>
      </c>
      <c r="D318" s="54">
        <v>1102</v>
      </c>
      <c r="E318" s="12" t="s">
        <v>652</v>
      </c>
      <c r="F318" s="4" t="s">
        <v>79</v>
      </c>
      <c r="G318" s="138">
        <v>45</v>
      </c>
      <c r="H318" s="138">
        <v>45</v>
      </c>
    </row>
    <row r="319" spans="1:8" ht="39" x14ac:dyDescent="0.3">
      <c r="A319" s="43">
        <v>308</v>
      </c>
      <c r="B319" s="5" t="s">
        <v>145</v>
      </c>
      <c r="C319" s="5">
        <v>901</v>
      </c>
      <c r="D319" s="1">
        <v>1102</v>
      </c>
      <c r="E319" s="2" t="s">
        <v>653</v>
      </c>
      <c r="F319" s="2"/>
      <c r="G319" s="143">
        <f>G321+G320</f>
        <v>1580</v>
      </c>
      <c r="H319" s="143">
        <f>H321+H320</f>
        <v>1580</v>
      </c>
    </row>
    <row r="320" spans="1:8" ht="15.5" x14ac:dyDescent="0.35">
      <c r="A320" s="43">
        <v>309</v>
      </c>
      <c r="B320" s="91" t="s">
        <v>45</v>
      </c>
      <c r="C320" s="7">
        <v>901</v>
      </c>
      <c r="D320" s="54">
        <v>1102</v>
      </c>
      <c r="E320" s="4" t="s">
        <v>653</v>
      </c>
      <c r="F320" s="4" t="s">
        <v>44</v>
      </c>
      <c r="G320" s="138">
        <v>630</v>
      </c>
      <c r="H320" s="138">
        <v>630</v>
      </c>
    </row>
    <row r="321" spans="1:8" ht="26" x14ac:dyDescent="0.35">
      <c r="A321" s="43">
        <v>310</v>
      </c>
      <c r="B321" s="91" t="s">
        <v>77</v>
      </c>
      <c r="C321" s="7">
        <v>901</v>
      </c>
      <c r="D321" s="3">
        <v>1102</v>
      </c>
      <c r="E321" s="4" t="s">
        <v>653</v>
      </c>
      <c r="F321" s="4" t="s">
        <v>78</v>
      </c>
      <c r="G321" s="138">
        <v>950</v>
      </c>
      <c r="H321" s="138">
        <v>950</v>
      </c>
    </row>
    <row r="322" spans="1:8" ht="39" x14ac:dyDescent="0.3">
      <c r="A322" s="43">
        <v>311</v>
      </c>
      <c r="B322" s="5" t="s">
        <v>151</v>
      </c>
      <c r="C322" s="5">
        <v>901</v>
      </c>
      <c r="D322" s="1">
        <v>1102</v>
      </c>
      <c r="E322" s="2" t="s">
        <v>654</v>
      </c>
      <c r="F322" s="2"/>
      <c r="G322" s="143">
        <f>G324+G323</f>
        <v>44</v>
      </c>
      <c r="H322" s="143">
        <f>H324+H323</f>
        <v>44</v>
      </c>
    </row>
    <row r="323" spans="1:8" ht="15.5" x14ac:dyDescent="0.35">
      <c r="A323" s="43">
        <v>312</v>
      </c>
      <c r="B323" s="91" t="s">
        <v>45</v>
      </c>
      <c r="C323" s="7">
        <v>901</v>
      </c>
      <c r="D323" s="54">
        <v>1102</v>
      </c>
      <c r="E323" s="4" t="s">
        <v>654</v>
      </c>
      <c r="F323" s="4" t="s">
        <v>44</v>
      </c>
      <c r="G323" s="138">
        <v>20</v>
      </c>
      <c r="H323" s="138">
        <v>20</v>
      </c>
    </row>
    <row r="324" spans="1:8" ht="26" x14ac:dyDescent="0.35">
      <c r="A324" s="43">
        <v>313</v>
      </c>
      <c r="B324" s="91" t="s">
        <v>77</v>
      </c>
      <c r="C324" s="7">
        <v>901</v>
      </c>
      <c r="D324" s="3">
        <v>1102</v>
      </c>
      <c r="E324" s="4" t="s">
        <v>654</v>
      </c>
      <c r="F324" s="4" t="s">
        <v>78</v>
      </c>
      <c r="G324" s="138">
        <v>24</v>
      </c>
      <c r="H324" s="138">
        <v>24</v>
      </c>
    </row>
    <row r="325" spans="1:8" ht="52" x14ac:dyDescent="0.3">
      <c r="A325" s="43">
        <v>314</v>
      </c>
      <c r="B325" s="85" t="s">
        <v>627</v>
      </c>
      <c r="C325" s="5">
        <v>901</v>
      </c>
      <c r="D325" s="53">
        <v>1102</v>
      </c>
      <c r="E325" s="10" t="s">
        <v>681</v>
      </c>
      <c r="F325" s="4"/>
      <c r="G325" s="143">
        <f>G326</f>
        <v>59.5</v>
      </c>
      <c r="H325" s="143">
        <f>H326</f>
        <v>59.5</v>
      </c>
    </row>
    <row r="326" spans="1:8" ht="14.5" customHeight="1" x14ac:dyDescent="0.3">
      <c r="A326" s="43">
        <v>315</v>
      </c>
      <c r="B326" s="91" t="s">
        <v>86</v>
      </c>
      <c r="C326" s="7">
        <v>901</v>
      </c>
      <c r="D326" s="54">
        <v>1102</v>
      </c>
      <c r="E326" s="12" t="s">
        <v>681</v>
      </c>
      <c r="F326" s="4" t="s">
        <v>85</v>
      </c>
      <c r="G326" s="144">
        <v>59.5</v>
      </c>
      <c r="H326" s="144">
        <v>59.5</v>
      </c>
    </row>
    <row r="327" spans="1:8" ht="14" x14ac:dyDescent="0.3">
      <c r="A327" s="43">
        <v>316</v>
      </c>
      <c r="B327" s="85" t="s">
        <v>156</v>
      </c>
      <c r="C327" s="5">
        <v>901</v>
      </c>
      <c r="D327" s="53">
        <v>1102</v>
      </c>
      <c r="E327" s="2" t="s">
        <v>189</v>
      </c>
      <c r="F327" s="2"/>
      <c r="G327" s="143">
        <f>G328</f>
        <v>100</v>
      </c>
      <c r="H327" s="143">
        <f>H328</f>
        <v>100</v>
      </c>
    </row>
    <row r="328" spans="1:8" ht="24.5" customHeight="1" x14ac:dyDescent="0.3">
      <c r="A328" s="43">
        <v>317</v>
      </c>
      <c r="B328" s="85" t="s">
        <v>554</v>
      </c>
      <c r="C328" s="5">
        <v>901</v>
      </c>
      <c r="D328" s="53">
        <v>1102</v>
      </c>
      <c r="E328" s="2" t="s">
        <v>553</v>
      </c>
      <c r="F328" s="4"/>
      <c r="G328" s="143">
        <f>G329</f>
        <v>100</v>
      </c>
      <c r="H328" s="143">
        <f>H329</f>
        <v>100</v>
      </c>
    </row>
    <row r="329" spans="1:8" ht="14" x14ac:dyDescent="0.3">
      <c r="A329" s="43">
        <v>318</v>
      </c>
      <c r="B329" s="91" t="s">
        <v>52</v>
      </c>
      <c r="C329" s="7">
        <v>901</v>
      </c>
      <c r="D329" s="54">
        <v>1102</v>
      </c>
      <c r="E329" s="4" t="s">
        <v>553</v>
      </c>
      <c r="F329" s="4" t="s">
        <v>51</v>
      </c>
      <c r="G329" s="144">
        <v>100</v>
      </c>
      <c r="H329" s="144">
        <v>100</v>
      </c>
    </row>
    <row r="330" spans="1:8" ht="15" x14ac:dyDescent="0.3">
      <c r="A330" s="43">
        <v>319</v>
      </c>
      <c r="B330" s="24" t="s">
        <v>71</v>
      </c>
      <c r="C330" s="5">
        <v>901</v>
      </c>
      <c r="D330" s="1">
        <v>1200</v>
      </c>
      <c r="E330" s="12"/>
      <c r="F330" s="30"/>
      <c r="G330" s="143">
        <f t="shared" ref="G330:H333" si="13">G331</f>
        <v>665</v>
      </c>
      <c r="H330" s="143">
        <f t="shared" si="13"/>
        <v>665</v>
      </c>
    </row>
    <row r="331" spans="1:8" ht="14" x14ac:dyDescent="0.3">
      <c r="A331" s="43">
        <v>320</v>
      </c>
      <c r="B331" s="85" t="s">
        <v>102</v>
      </c>
      <c r="C331" s="5">
        <v>901</v>
      </c>
      <c r="D331" s="1">
        <v>1202</v>
      </c>
      <c r="E331" s="10"/>
      <c r="F331" s="40"/>
      <c r="G331" s="143">
        <f t="shared" si="13"/>
        <v>665</v>
      </c>
      <c r="H331" s="143">
        <f t="shared" si="13"/>
        <v>665</v>
      </c>
    </row>
    <row r="332" spans="1:8" ht="14" x14ac:dyDescent="0.3">
      <c r="A332" s="43">
        <v>321</v>
      </c>
      <c r="B332" s="5" t="s">
        <v>156</v>
      </c>
      <c r="C332" s="5">
        <v>901</v>
      </c>
      <c r="D332" s="1">
        <v>1202</v>
      </c>
      <c r="E332" s="2" t="s">
        <v>189</v>
      </c>
      <c r="F332" s="2"/>
      <c r="G332" s="143">
        <f t="shared" si="13"/>
        <v>665</v>
      </c>
      <c r="H332" s="143">
        <f t="shared" si="13"/>
        <v>665</v>
      </c>
    </row>
    <row r="333" spans="1:8" ht="31.5" customHeight="1" x14ac:dyDescent="0.3">
      <c r="A333" s="43">
        <v>322</v>
      </c>
      <c r="B333" s="92" t="s">
        <v>70</v>
      </c>
      <c r="C333" s="5">
        <v>901</v>
      </c>
      <c r="D333" s="1">
        <v>1202</v>
      </c>
      <c r="E333" s="10" t="s">
        <v>313</v>
      </c>
      <c r="F333" s="40"/>
      <c r="G333" s="143">
        <f t="shared" si="13"/>
        <v>665</v>
      </c>
      <c r="H333" s="143">
        <f t="shared" si="13"/>
        <v>665</v>
      </c>
    </row>
    <row r="334" spans="1:8" ht="39" x14ac:dyDescent="0.3">
      <c r="A334" s="43">
        <v>323</v>
      </c>
      <c r="B334" s="7" t="s">
        <v>518</v>
      </c>
      <c r="C334" s="7">
        <v>901</v>
      </c>
      <c r="D334" s="3">
        <v>1202</v>
      </c>
      <c r="E334" s="12" t="s">
        <v>313</v>
      </c>
      <c r="F334" s="4" t="s">
        <v>56</v>
      </c>
      <c r="G334" s="144">
        <v>665</v>
      </c>
      <c r="H334" s="144">
        <v>665</v>
      </c>
    </row>
    <row r="335" spans="1:8" ht="30" x14ac:dyDescent="0.3">
      <c r="A335" s="43">
        <v>324</v>
      </c>
      <c r="B335" s="50" t="s">
        <v>520</v>
      </c>
      <c r="C335" s="5">
        <v>901</v>
      </c>
      <c r="D335" s="1">
        <v>1300</v>
      </c>
      <c r="E335" s="10"/>
      <c r="F335" s="10"/>
      <c r="G335" s="143">
        <f t="shared" ref="G335:H338" si="14">G336</f>
        <v>10</v>
      </c>
      <c r="H335" s="143">
        <f t="shared" si="14"/>
        <v>5.8</v>
      </c>
    </row>
    <row r="336" spans="1:8" ht="26" x14ac:dyDescent="0.3">
      <c r="A336" s="43">
        <v>325</v>
      </c>
      <c r="B336" s="8" t="s">
        <v>521</v>
      </c>
      <c r="C336" s="5">
        <v>901</v>
      </c>
      <c r="D336" s="1">
        <v>1301</v>
      </c>
      <c r="E336" s="2"/>
      <c r="F336" s="2"/>
      <c r="G336" s="143">
        <f t="shared" si="14"/>
        <v>10</v>
      </c>
      <c r="H336" s="143">
        <f t="shared" si="14"/>
        <v>5.8</v>
      </c>
    </row>
    <row r="337" spans="1:8" ht="26" x14ac:dyDescent="0.3">
      <c r="A337" s="43">
        <v>326</v>
      </c>
      <c r="B337" s="28" t="s">
        <v>626</v>
      </c>
      <c r="C337" s="5">
        <v>901</v>
      </c>
      <c r="D337" s="1">
        <v>1301</v>
      </c>
      <c r="E337" s="2" t="s">
        <v>252</v>
      </c>
      <c r="F337" s="2"/>
      <c r="G337" s="143">
        <f t="shared" si="14"/>
        <v>10</v>
      </c>
      <c r="H337" s="143">
        <f t="shared" si="14"/>
        <v>5.8</v>
      </c>
    </row>
    <row r="338" spans="1:8" ht="39" x14ac:dyDescent="0.3">
      <c r="A338" s="43">
        <v>327</v>
      </c>
      <c r="B338" s="5" t="s">
        <v>110</v>
      </c>
      <c r="C338" s="5">
        <v>901</v>
      </c>
      <c r="D338" s="1">
        <v>1301</v>
      </c>
      <c r="E338" s="2" t="s">
        <v>314</v>
      </c>
      <c r="F338" s="2"/>
      <c r="G338" s="143">
        <f t="shared" si="14"/>
        <v>10</v>
      </c>
      <c r="H338" s="143">
        <f t="shared" si="14"/>
        <v>5.8</v>
      </c>
    </row>
    <row r="339" spans="1:8" ht="14" x14ac:dyDescent="0.3">
      <c r="A339" s="43">
        <v>328</v>
      </c>
      <c r="B339" s="7" t="s">
        <v>83</v>
      </c>
      <c r="C339" s="7">
        <v>901</v>
      </c>
      <c r="D339" s="3">
        <v>1301</v>
      </c>
      <c r="E339" s="4" t="s">
        <v>314</v>
      </c>
      <c r="F339" s="4" t="s">
        <v>82</v>
      </c>
      <c r="G339" s="144">
        <v>10</v>
      </c>
      <c r="H339" s="144">
        <v>5.8</v>
      </c>
    </row>
    <row r="340" spans="1:8" ht="60" x14ac:dyDescent="0.25">
      <c r="A340" s="43">
        <v>329</v>
      </c>
      <c r="B340" s="125" t="s">
        <v>597</v>
      </c>
      <c r="C340" s="28">
        <v>902</v>
      </c>
      <c r="D340" s="1"/>
      <c r="E340" s="2"/>
      <c r="F340" s="2"/>
      <c r="G340" s="142">
        <f>G341+G364+G347</f>
        <v>20020</v>
      </c>
      <c r="H340" s="142">
        <f>H341+H364+H347</f>
        <v>19722</v>
      </c>
    </row>
    <row r="341" spans="1:8" ht="15" x14ac:dyDescent="0.25">
      <c r="A341" s="43">
        <v>330</v>
      </c>
      <c r="B341" s="24" t="s">
        <v>4</v>
      </c>
      <c r="C341" s="28">
        <v>902</v>
      </c>
      <c r="D341" s="1">
        <v>100</v>
      </c>
      <c r="E341" s="2"/>
      <c r="F341" s="2"/>
      <c r="G341" s="142">
        <f t="shared" ref="G341:H343" si="15">G342</f>
        <v>13039</v>
      </c>
      <c r="H341" s="142">
        <f t="shared" si="15"/>
        <v>13181</v>
      </c>
    </row>
    <row r="342" spans="1:8" ht="14" x14ac:dyDescent="0.25">
      <c r="A342" s="43">
        <v>331</v>
      </c>
      <c r="B342" s="5" t="s">
        <v>25</v>
      </c>
      <c r="C342" s="5">
        <v>902</v>
      </c>
      <c r="D342" s="1">
        <v>113</v>
      </c>
      <c r="E342" s="2"/>
      <c r="F342" s="2"/>
      <c r="G342" s="142">
        <f t="shared" si="15"/>
        <v>13039</v>
      </c>
      <c r="H342" s="142">
        <f t="shared" si="15"/>
        <v>13181</v>
      </c>
    </row>
    <row r="343" spans="1:8" ht="39" x14ac:dyDescent="0.3">
      <c r="A343" s="43">
        <v>332</v>
      </c>
      <c r="B343" s="28" t="s">
        <v>621</v>
      </c>
      <c r="C343" s="28">
        <v>902</v>
      </c>
      <c r="D343" s="9">
        <v>113</v>
      </c>
      <c r="E343" s="10" t="s">
        <v>258</v>
      </c>
      <c r="F343" s="10"/>
      <c r="G343" s="143">
        <f t="shared" si="15"/>
        <v>13039</v>
      </c>
      <c r="H343" s="143">
        <f t="shared" si="15"/>
        <v>13181</v>
      </c>
    </row>
    <row r="344" spans="1:8" ht="26" x14ac:dyDescent="0.3">
      <c r="A344" s="43">
        <v>333</v>
      </c>
      <c r="B344" s="5" t="s">
        <v>109</v>
      </c>
      <c r="C344" s="28">
        <v>902</v>
      </c>
      <c r="D344" s="1">
        <v>113</v>
      </c>
      <c r="E344" s="2" t="s">
        <v>320</v>
      </c>
      <c r="F344" s="2"/>
      <c r="G344" s="143">
        <f>G345+G346</f>
        <v>13039</v>
      </c>
      <c r="H344" s="143">
        <f>H345+H346</f>
        <v>13181</v>
      </c>
    </row>
    <row r="345" spans="1:8" ht="26" x14ac:dyDescent="0.3">
      <c r="A345" s="43">
        <v>334</v>
      </c>
      <c r="B345" s="7" t="s">
        <v>81</v>
      </c>
      <c r="C345" s="42">
        <v>902</v>
      </c>
      <c r="D345" s="3">
        <v>113</v>
      </c>
      <c r="E345" s="60" t="s">
        <v>320</v>
      </c>
      <c r="F345" s="4" t="s">
        <v>50</v>
      </c>
      <c r="G345" s="144">
        <v>12673</v>
      </c>
      <c r="H345" s="144">
        <v>12815</v>
      </c>
    </row>
    <row r="346" spans="1:8" ht="26" x14ac:dyDescent="0.3">
      <c r="A346" s="43">
        <v>335</v>
      </c>
      <c r="B346" s="7" t="s">
        <v>77</v>
      </c>
      <c r="C346" s="42">
        <v>902</v>
      </c>
      <c r="D346" s="3">
        <v>113</v>
      </c>
      <c r="E346" s="60" t="s">
        <v>320</v>
      </c>
      <c r="F346" s="4">
        <v>240</v>
      </c>
      <c r="G346" s="144">
        <v>366</v>
      </c>
      <c r="H346" s="144">
        <v>366</v>
      </c>
    </row>
    <row r="347" spans="1:8" ht="15" x14ac:dyDescent="0.3">
      <c r="A347" s="43">
        <v>336</v>
      </c>
      <c r="B347" s="90" t="s">
        <v>11</v>
      </c>
      <c r="C347" s="28">
        <v>902</v>
      </c>
      <c r="D347" s="53">
        <v>400</v>
      </c>
      <c r="E347" s="4"/>
      <c r="F347" s="4"/>
      <c r="G347" s="143">
        <f>G352+G348</f>
        <v>2181</v>
      </c>
      <c r="H347" s="143">
        <f>H352+H348</f>
        <v>1641</v>
      </c>
    </row>
    <row r="348" spans="1:8" ht="14" x14ac:dyDescent="0.3">
      <c r="A348" s="43">
        <v>337</v>
      </c>
      <c r="B348" s="85" t="s">
        <v>185</v>
      </c>
      <c r="C348" s="28">
        <v>902</v>
      </c>
      <c r="D348" s="53">
        <v>405</v>
      </c>
      <c r="E348" s="2"/>
      <c r="F348" s="2"/>
      <c r="G348" s="143">
        <f t="shared" ref="G348:H350" si="16">G349</f>
        <v>1</v>
      </c>
      <c r="H348" s="143">
        <f t="shared" si="16"/>
        <v>1</v>
      </c>
    </row>
    <row r="349" spans="1:8" ht="39" x14ac:dyDescent="0.3">
      <c r="A349" s="43">
        <v>338</v>
      </c>
      <c r="B349" s="92" t="s">
        <v>621</v>
      </c>
      <c r="C349" s="28">
        <v>902</v>
      </c>
      <c r="D349" s="53">
        <v>405</v>
      </c>
      <c r="E349" s="10" t="s">
        <v>258</v>
      </c>
      <c r="F349" s="10"/>
      <c r="G349" s="143">
        <f t="shared" si="16"/>
        <v>1</v>
      </c>
      <c r="H349" s="143">
        <f t="shared" si="16"/>
        <v>1</v>
      </c>
    </row>
    <row r="350" spans="1:8" ht="39" x14ac:dyDescent="0.3">
      <c r="A350" s="43">
        <v>339</v>
      </c>
      <c r="B350" s="92" t="s">
        <v>632</v>
      </c>
      <c r="C350" s="28">
        <v>902</v>
      </c>
      <c r="D350" s="53">
        <v>405</v>
      </c>
      <c r="E350" s="2" t="s">
        <v>631</v>
      </c>
      <c r="F350" s="2"/>
      <c r="G350" s="143">
        <f t="shared" si="16"/>
        <v>1</v>
      </c>
      <c r="H350" s="143">
        <f t="shared" si="16"/>
        <v>1</v>
      </c>
    </row>
    <row r="351" spans="1:8" ht="26" x14ac:dyDescent="0.3">
      <c r="A351" s="43">
        <v>340</v>
      </c>
      <c r="B351" s="91" t="s">
        <v>77</v>
      </c>
      <c r="C351" s="42">
        <v>902</v>
      </c>
      <c r="D351" s="54">
        <v>405</v>
      </c>
      <c r="E351" s="4" t="s">
        <v>631</v>
      </c>
      <c r="F351" s="4">
        <v>240</v>
      </c>
      <c r="G351" s="144">
        <v>1</v>
      </c>
      <c r="H351" s="144">
        <v>1</v>
      </c>
    </row>
    <row r="352" spans="1:8" ht="14" x14ac:dyDescent="0.3">
      <c r="A352" s="43">
        <v>341</v>
      </c>
      <c r="B352" s="5" t="s">
        <v>67</v>
      </c>
      <c r="C352" s="5">
        <v>902</v>
      </c>
      <c r="D352" s="1">
        <v>412</v>
      </c>
      <c r="E352" s="2"/>
      <c r="F352" s="4"/>
      <c r="G352" s="143">
        <f>G353</f>
        <v>2180</v>
      </c>
      <c r="H352" s="143">
        <f>H353</f>
        <v>1640</v>
      </c>
    </row>
    <row r="353" spans="1:8" ht="39" x14ac:dyDescent="0.3">
      <c r="A353" s="43">
        <v>342</v>
      </c>
      <c r="B353" s="28" t="s">
        <v>621</v>
      </c>
      <c r="C353" s="28">
        <v>902</v>
      </c>
      <c r="D353" s="9">
        <v>412</v>
      </c>
      <c r="E353" s="10" t="s">
        <v>258</v>
      </c>
      <c r="F353" s="10"/>
      <c r="G353" s="143">
        <f>G354+G356+G358+G360+G362</f>
        <v>2180</v>
      </c>
      <c r="H353" s="143">
        <f>H354+H356+H358+H360+H362</f>
        <v>1640</v>
      </c>
    </row>
    <row r="354" spans="1:8" ht="52" x14ac:dyDescent="0.3">
      <c r="A354" s="43">
        <v>343</v>
      </c>
      <c r="B354" s="85" t="s">
        <v>181</v>
      </c>
      <c r="C354" s="28">
        <v>902</v>
      </c>
      <c r="D354" s="9">
        <v>412</v>
      </c>
      <c r="E354" s="10" t="s">
        <v>272</v>
      </c>
      <c r="F354" s="10"/>
      <c r="G354" s="143">
        <f>G355</f>
        <v>600</v>
      </c>
      <c r="H354" s="143">
        <f>H355</f>
        <v>250</v>
      </c>
    </row>
    <row r="355" spans="1:8" ht="26" x14ac:dyDescent="0.3">
      <c r="A355" s="43">
        <v>344</v>
      </c>
      <c r="B355" s="7" t="s">
        <v>77</v>
      </c>
      <c r="C355" s="42">
        <v>902</v>
      </c>
      <c r="D355" s="11">
        <v>412</v>
      </c>
      <c r="E355" s="12" t="s">
        <v>272</v>
      </c>
      <c r="F355" s="12" t="s">
        <v>78</v>
      </c>
      <c r="G355" s="144">
        <v>600</v>
      </c>
      <c r="H355" s="144">
        <v>250</v>
      </c>
    </row>
    <row r="356" spans="1:8" ht="52" x14ac:dyDescent="0.3">
      <c r="A356" s="43">
        <v>345</v>
      </c>
      <c r="B356" s="5" t="s">
        <v>118</v>
      </c>
      <c r="C356" s="28">
        <v>902</v>
      </c>
      <c r="D356" s="9">
        <v>412</v>
      </c>
      <c r="E356" s="10" t="s">
        <v>273</v>
      </c>
      <c r="F356" s="10"/>
      <c r="G356" s="143">
        <f>G357</f>
        <v>600</v>
      </c>
      <c r="H356" s="143">
        <f>H357</f>
        <v>300</v>
      </c>
    </row>
    <row r="357" spans="1:8" ht="26" x14ac:dyDescent="0.3">
      <c r="A357" s="43">
        <v>346</v>
      </c>
      <c r="B357" s="7" t="s">
        <v>77</v>
      </c>
      <c r="C357" s="42">
        <v>902</v>
      </c>
      <c r="D357" s="11">
        <v>412</v>
      </c>
      <c r="E357" s="12" t="s">
        <v>273</v>
      </c>
      <c r="F357" s="12" t="s">
        <v>78</v>
      </c>
      <c r="G357" s="144">
        <v>600</v>
      </c>
      <c r="H357" s="144">
        <v>300</v>
      </c>
    </row>
    <row r="358" spans="1:8" ht="52" x14ac:dyDescent="0.3">
      <c r="A358" s="43">
        <v>347</v>
      </c>
      <c r="B358" s="5" t="s">
        <v>334</v>
      </c>
      <c r="C358" s="28">
        <v>902</v>
      </c>
      <c r="D358" s="9">
        <v>412</v>
      </c>
      <c r="E358" s="82" t="s">
        <v>622</v>
      </c>
      <c r="F358" s="10"/>
      <c r="G358" s="143">
        <f>G359</f>
        <v>180</v>
      </c>
      <c r="H358" s="143">
        <f>H359</f>
        <v>190</v>
      </c>
    </row>
    <row r="359" spans="1:8" ht="26" x14ac:dyDescent="0.3">
      <c r="A359" s="43">
        <v>348</v>
      </c>
      <c r="B359" s="7" t="s">
        <v>77</v>
      </c>
      <c r="C359" s="42">
        <v>902</v>
      </c>
      <c r="D359" s="11">
        <v>412</v>
      </c>
      <c r="E359" s="12" t="s">
        <v>622</v>
      </c>
      <c r="F359" s="12" t="s">
        <v>78</v>
      </c>
      <c r="G359" s="144">
        <v>180</v>
      </c>
      <c r="H359" s="144">
        <v>190</v>
      </c>
    </row>
    <row r="360" spans="1:8" ht="26" x14ac:dyDescent="0.3">
      <c r="A360" s="43">
        <v>349</v>
      </c>
      <c r="B360" s="85" t="s">
        <v>117</v>
      </c>
      <c r="C360" s="42">
        <v>902</v>
      </c>
      <c r="D360" s="87">
        <v>412</v>
      </c>
      <c r="E360" s="82" t="s">
        <v>333</v>
      </c>
      <c r="F360" s="10"/>
      <c r="G360" s="143">
        <f>G361</f>
        <v>500</v>
      </c>
      <c r="H360" s="143">
        <f>H361</f>
        <v>500</v>
      </c>
    </row>
    <row r="361" spans="1:8" ht="26" x14ac:dyDescent="0.3">
      <c r="A361" s="43">
        <v>350</v>
      </c>
      <c r="B361" s="91" t="s">
        <v>77</v>
      </c>
      <c r="C361" s="42">
        <v>902</v>
      </c>
      <c r="D361" s="88">
        <v>412</v>
      </c>
      <c r="E361" s="12" t="s">
        <v>333</v>
      </c>
      <c r="F361" s="4">
        <v>240</v>
      </c>
      <c r="G361" s="144">
        <v>500</v>
      </c>
      <c r="H361" s="144">
        <v>500</v>
      </c>
    </row>
    <row r="362" spans="1:8" ht="14" x14ac:dyDescent="0.3">
      <c r="A362" s="43">
        <v>351</v>
      </c>
      <c r="B362" s="85" t="s">
        <v>442</v>
      </c>
      <c r="C362" s="42">
        <v>902</v>
      </c>
      <c r="D362" s="87">
        <v>412</v>
      </c>
      <c r="E362" s="82" t="s">
        <v>623</v>
      </c>
      <c r="F362" s="2"/>
      <c r="G362" s="143">
        <f>G363</f>
        <v>300</v>
      </c>
      <c r="H362" s="143">
        <f>H363</f>
        <v>400</v>
      </c>
    </row>
    <row r="363" spans="1:8" ht="26" x14ac:dyDescent="0.3">
      <c r="A363" s="43">
        <v>352</v>
      </c>
      <c r="B363" s="91" t="s">
        <v>77</v>
      </c>
      <c r="C363" s="42">
        <v>902</v>
      </c>
      <c r="D363" s="88">
        <v>412</v>
      </c>
      <c r="E363" s="12" t="s">
        <v>623</v>
      </c>
      <c r="F363" s="4">
        <v>240</v>
      </c>
      <c r="G363" s="144">
        <v>300</v>
      </c>
      <c r="H363" s="144">
        <v>400</v>
      </c>
    </row>
    <row r="364" spans="1:8" ht="15" x14ac:dyDescent="0.3">
      <c r="A364" s="43">
        <v>353</v>
      </c>
      <c r="B364" s="24" t="s">
        <v>13</v>
      </c>
      <c r="C364" s="31" t="s">
        <v>475</v>
      </c>
      <c r="D364" s="31" t="s">
        <v>474</v>
      </c>
      <c r="E364" s="12"/>
      <c r="F364" s="12"/>
      <c r="G364" s="143">
        <f>G365</f>
        <v>4800</v>
      </c>
      <c r="H364" s="143">
        <f>H365</f>
        <v>4900</v>
      </c>
    </row>
    <row r="365" spans="1:8" ht="14" x14ac:dyDescent="0.3">
      <c r="A365" s="43">
        <v>354</v>
      </c>
      <c r="B365" s="85" t="s">
        <v>14</v>
      </c>
      <c r="C365" s="31" t="s">
        <v>475</v>
      </c>
      <c r="D365" s="31" t="s">
        <v>542</v>
      </c>
      <c r="E365" s="12"/>
      <c r="F365" s="12"/>
      <c r="G365" s="143">
        <f>G370+G366</f>
        <v>4800</v>
      </c>
      <c r="H365" s="143">
        <f>H370+H366</f>
        <v>4900</v>
      </c>
    </row>
    <row r="366" spans="1:8" ht="52" x14ac:dyDescent="0.3">
      <c r="A366" s="43">
        <v>355</v>
      </c>
      <c r="B366" s="85" t="s">
        <v>569</v>
      </c>
      <c r="C366" s="31" t="s">
        <v>475</v>
      </c>
      <c r="D366" s="53">
        <v>501</v>
      </c>
      <c r="E366" s="2" t="s">
        <v>201</v>
      </c>
      <c r="F366" s="2"/>
      <c r="G366" s="143">
        <f t="shared" ref="G366:H368" si="17">G367</f>
        <v>3500</v>
      </c>
      <c r="H366" s="143">
        <f t="shared" si="17"/>
        <v>3500</v>
      </c>
    </row>
    <row r="367" spans="1:8" ht="39" x14ac:dyDescent="0.3">
      <c r="A367" s="43">
        <v>356</v>
      </c>
      <c r="B367" s="85" t="s">
        <v>318</v>
      </c>
      <c r="C367" s="31" t="s">
        <v>475</v>
      </c>
      <c r="D367" s="53">
        <v>501</v>
      </c>
      <c r="E367" s="2" t="s">
        <v>200</v>
      </c>
      <c r="F367" s="2"/>
      <c r="G367" s="143">
        <f t="shared" si="17"/>
        <v>3500</v>
      </c>
      <c r="H367" s="143">
        <f t="shared" si="17"/>
        <v>3500</v>
      </c>
    </row>
    <row r="368" spans="1:8" ht="26" x14ac:dyDescent="0.3">
      <c r="A368" s="43">
        <v>357</v>
      </c>
      <c r="B368" s="92" t="s">
        <v>708</v>
      </c>
      <c r="C368" s="31" t="s">
        <v>475</v>
      </c>
      <c r="D368" s="53">
        <v>501</v>
      </c>
      <c r="E368" s="2" t="s">
        <v>699</v>
      </c>
      <c r="F368" s="2"/>
      <c r="G368" s="143">
        <f t="shared" si="17"/>
        <v>3500</v>
      </c>
      <c r="H368" s="143">
        <f t="shared" si="17"/>
        <v>3500</v>
      </c>
    </row>
    <row r="369" spans="1:8" ht="14" x14ac:dyDescent="0.3">
      <c r="A369" s="43">
        <v>358</v>
      </c>
      <c r="B369" s="91" t="s">
        <v>444</v>
      </c>
      <c r="C369" s="51" t="s">
        <v>475</v>
      </c>
      <c r="D369" s="54">
        <v>501</v>
      </c>
      <c r="E369" s="4" t="s">
        <v>699</v>
      </c>
      <c r="F369" s="4" t="s">
        <v>58</v>
      </c>
      <c r="G369" s="144">
        <v>3500</v>
      </c>
      <c r="H369" s="144">
        <v>3500</v>
      </c>
    </row>
    <row r="370" spans="1:8" ht="14" x14ac:dyDescent="0.3">
      <c r="A370" s="43">
        <v>359</v>
      </c>
      <c r="B370" s="5" t="s">
        <v>156</v>
      </c>
      <c r="C370" s="31" t="s">
        <v>475</v>
      </c>
      <c r="D370" s="31" t="s">
        <v>542</v>
      </c>
      <c r="E370" s="10" t="s">
        <v>189</v>
      </c>
      <c r="F370" s="12"/>
      <c r="G370" s="143">
        <f>G371</f>
        <v>1300</v>
      </c>
      <c r="H370" s="143">
        <f>H371</f>
        <v>1400</v>
      </c>
    </row>
    <row r="371" spans="1:8" ht="26" x14ac:dyDescent="0.3">
      <c r="A371" s="43">
        <v>360</v>
      </c>
      <c r="B371" s="85" t="s">
        <v>537</v>
      </c>
      <c r="C371" s="31" t="s">
        <v>475</v>
      </c>
      <c r="D371" s="53">
        <v>501</v>
      </c>
      <c r="E371" s="2" t="s">
        <v>536</v>
      </c>
      <c r="F371" s="4"/>
      <c r="G371" s="143">
        <f>G372</f>
        <v>1300</v>
      </c>
      <c r="H371" s="143">
        <f>H372</f>
        <v>1400</v>
      </c>
    </row>
    <row r="372" spans="1:8" ht="26" x14ac:dyDescent="0.3">
      <c r="A372" s="43">
        <v>361</v>
      </c>
      <c r="B372" s="91" t="s">
        <v>77</v>
      </c>
      <c r="C372" s="51" t="s">
        <v>475</v>
      </c>
      <c r="D372" s="54">
        <v>501</v>
      </c>
      <c r="E372" s="4" t="s">
        <v>536</v>
      </c>
      <c r="F372" s="4" t="s">
        <v>78</v>
      </c>
      <c r="G372" s="144">
        <v>1300</v>
      </c>
      <c r="H372" s="144">
        <v>1400</v>
      </c>
    </row>
    <row r="373" spans="1:8" ht="30" x14ac:dyDescent="0.25">
      <c r="A373" s="43">
        <v>362</v>
      </c>
      <c r="B373" s="24" t="s">
        <v>60</v>
      </c>
      <c r="C373" s="28">
        <v>906</v>
      </c>
      <c r="D373" s="3"/>
      <c r="E373" s="4"/>
      <c r="F373" s="4"/>
      <c r="G373" s="142">
        <f>G378+G502+G493+G374</f>
        <v>1186761.5</v>
      </c>
      <c r="H373" s="142">
        <f>H378+H502+H493+H374</f>
        <v>1243902</v>
      </c>
    </row>
    <row r="374" spans="1:8" ht="15" x14ac:dyDescent="0.25">
      <c r="A374" s="43">
        <v>363</v>
      </c>
      <c r="B374" s="90" t="s">
        <v>18</v>
      </c>
      <c r="C374" s="28">
        <v>906</v>
      </c>
      <c r="D374" s="53">
        <v>600</v>
      </c>
      <c r="E374" s="4"/>
      <c r="F374" s="4"/>
      <c r="G374" s="142">
        <f t="shared" ref="G374:H376" si="18">G375</f>
        <v>30</v>
      </c>
      <c r="H374" s="142">
        <f t="shared" si="18"/>
        <v>30</v>
      </c>
    </row>
    <row r="375" spans="1:8" ht="14" x14ac:dyDescent="0.25">
      <c r="A375" s="43">
        <v>364</v>
      </c>
      <c r="B375" s="85" t="s">
        <v>443</v>
      </c>
      <c r="C375" s="28">
        <v>906</v>
      </c>
      <c r="D375" s="53">
        <v>605</v>
      </c>
      <c r="E375" s="4"/>
      <c r="F375" s="4"/>
      <c r="G375" s="142">
        <f t="shared" si="18"/>
        <v>30</v>
      </c>
      <c r="H375" s="142">
        <f t="shared" si="18"/>
        <v>30</v>
      </c>
    </row>
    <row r="376" spans="1:8" ht="14" x14ac:dyDescent="0.25">
      <c r="A376" s="43">
        <v>365</v>
      </c>
      <c r="B376" s="85" t="s">
        <v>353</v>
      </c>
      <c r="C376" s="28">
        <v>906</v>
      </c>
      <c r="D376" s="53">
        <v>605</v>
      </c>
      <c r="E376" s="31" t="s">
        <v>385</v>
      </c>
      <c r="F376" s="2"/>
      <c r="G376" s="142">
        <f t="shared" si="18"/>
        <v>30</v>
      </c>
      <c r="H376" s="142">
        <f t="shared" si="18"/>
        <v>30</v>
      </c>
    </row>
    <row r="377" spans="1:8" ht="26" x14ac:dyDescent="0.25">
      <c r="A377" s="43">
        <v>366</v>
      </c>
      <c r="B377" s="91" t="s">
        <v>77</v>
      </c>
      <c r="C377" s="42">
        <v>906</v>
      </c>
      <c r="D377" s="54">
        <v>605</v>
      </c>
      <c r="E377" s="51" t="s">
        <v>385</v>
      </c>
      <c r="F377" s="51">
        <v>240</v>
      </c>
      <c r="G377" s="146">
        <v>30</v>
      </c>
      <c r="H377" s="146">
        <v>30</v>
      </c>
    </row>
    <row r="378" spans="1:8" ht="15" x14ac:dyDescent="0.3">
      <c r="A378" s="43">
        <v>367</v>
      </c>
      <c r="B378" s="24" t="s">
        <v>19</v>
      </c>
      <c r="C378" s="28">
        <v>906</v>
      </c>
      <c r="D378" s="1">
        <v>700</v>
      </c>
      <c r="E378" s="2"/>
      <c r="F378" s="2"/>
      <c r="G378" s="143">
        <f>G379+G409+G443+G455+G432</f>
        <v>1155623.8</v>
      </c>
      <c r="H378" s="143">
        <f>H379+H409+H443+H455+H432</f>
        <v>1212764.3</v>
      </c>
    </row>
    <row r="379" spans="1:8" ht="14" x14ac:dyDescent="0.3">
      <c r="A379" s="43">
        <v>368</v>
      </c>
      <c r="B379" s="5" t="s">
        <v>20</v>
      </c>
      <c r="C379" s="28">
        <v>906</v>
      </c>
      <c r="D379" s="1">
        <v>701</v>
      </c>
      <c r="E379" s="2"/>
      <c r="F379" s="2"/>
      <c r="G379" s="143">
        <f>G406+G380</f>
        <v>377613</v>
      </c>
      <c r="H379" s="143">
        <f>H406+H380</f>
        <v>391073</v>
      </c>
    </row>
    <row r="380" spans="1:8" ht="39" x14ac:dyDescent="0.3">
      <c r="A380" s="43">
        <v>369</v>
      </c>
      <c r="B380" s="28" t="s">
        <v>633</v>
      </c>
      <c r="C380" s="28">
        <v>906</v>
      </c>
      <c r="D380" s="1">
        <v>701</v>
      </c>
      <c r="E380" s="2" t="s">
        <v>279</v>
      </c>
      <c r="F380" s="2"/>
      <c r="G380" s="143">
        <f>G381+G392+G403</f>
        <v>354613</v>
      </c>
      <c r="H380" s="143">
        <f>H381+H392+H403</f>
        <v>366073</v>
      </c>
    </row>
    <row r="381" spans="1:8" ht="26" x14ac:dyDescent="0.3">
      <c r="A381" s="43">
        <v>370</v>
      </c>
      <c r="B381" s="28" t="s">
        <v>119</v>
      </c>
      <c r="C381" s="28">
        <v>906</v>
      </c>
      <c r="D381" s="1">
        <v>701</v>
      </c>
      <c r="E381" s="2" t="s">
        <v>280</v>
      </c>
      <c r="F381" s="2"/>
      <c r="G381" s="143">
        <f>G382+G388+G390+G384+G386</f>
        <v>271941</v>
      </c>
      <c r="H381" s="143">
        <f>H382+H388+H390+H384+H386</f>
        <v>282241</v>
      </c>
    </row>
    <row r="382" spans="1:8" ht="52" x14ac:dyDescent="0.3">
      <c r="A382" s="43">
        <v>371</v>
      </c>
      <c r="B382" s="5" t="s">
        <v>120</v>
      </c>
      <c r="C382" s="28">
        <v>906</v>
      </c>
      <c r="D382" s="1">
        <v>701</v>
      </c>
      <c r="E382" s="2" t="s">
        <v>281</v>
      </c>
      <c r="F382" s="2"/>
      <c r="G382" s="143">
        <f>G383</f>
        <v>110780</v>
      </c>
      <c r="H382" s="143">
        <f>H383</f>
        <v>110785</v>
      </c>
    </row>
    <row r="383" spans="1:8" ht="14" x14ac:dyDescent="0.3">
      <c r="A383" s="43">
        <v>372</v>
      </c>
      <c r="B383" s="7" t="s">
        <v>91</v>
      </c>
      <c r="C383" s="42">
        <v>906</v>
      </c>
      <c r="D383" s="3">
        <v>701</v>
      </c>
      <c r="E383" s="4" t="s">
        <v>281</v>
      </c>
      <c r="F383" s="4" t="s">
        <v>90</v>
      </c>
      <c r="G383" s="144">
        <v>110780</v>
      </c>
      <c r="H383" s="144">
        <v>110785</v>
      </c>
    </row>
    <row r="384" spans="1:8" ht="14" x14ac:dyDescent="0.3">
      <c r="A384" s="43">
        <v>373</v>
      </c>
      <c r="B384" s="5" t="s">
        <v>121</v>
      </c>
      <c r="C384" s="28">
        <v>906</v>
      </c>
      <c r="D384" s="1">
        <v>701</v>
      </c>
      <c r="E384" s="2" t="s">
        <v>282</v>
      </c>
      <c r="F384" s="2"/>
      <c r="G384" s="143">
        <f>G385</f>
        <v>4400</v>
      </c>
      <c r="H384" s="143">
        <f>H385</f>
        <v>4400</v>
      </c>
    </row>
    <row r="385" spans="1:8" ht="14" x14ac:dyDescent="0.3">
      <c r="A385" s="43">
        <v>374</v>
      </c>
      <c r="B385" s="7" t="s">
        <v>91</v>
      </c>
      <c r="C385" s="42">
        <v>906</v>
      </c>
      <c r="D385" s="3">
        <v>701</v>
      </c>
      <c r="E385" s="4" t="s">
        <v>282</v>
      </c>
      <c r="F385" s="4" t="s">
        <v>90</v>
      </c>
      <c r="G385" s="144">
        <v>4400</v>
      </c>
      <c r="H385" s="144">
        <v>4400</v>
      </c>
    </row>
    <row r="386" spans="1:8" ht="14" x14ac:dyDescent="0.3">
      <c r="A386" s="43">
        <v>375</v>
      </c>
      <c r="B386" s="5" t="s">
        <v>587</v>
      </c>
      <c r="C386" s="28">
        <v>906</v>
      </c>
      <c r="D386" s="53">
        <v>701</v>
      </c>
      <c r="E386" s="2" t="s">
        <v>586</v>
      </c>
      <c r="F386" s="2"/>
      <c r="G386" s="143">
        <f>G387</f>
        <v>1300</v>
      </c>
      <c r="H386" s="143">
        <f>H387</f>
        <v>1300</v>
      </c>
    </row>
    <row r="387" spans="1:8" ht="14" x14ac:dyDescent="0.3">
      <c r="A387" s="43">
        <v>376</v>
      </c>
      <c r="B387" s="91" t="s">
        <v>91</v>
      </c>
      <c r="C387" s="42">
        <v>906</v>
      </c>
      <c r="D387" s="54">
        <v>701</v>
      </c>
      <c r="E387" s="4" t="s">
        <v>586</v>
      </c>
      <c r="F387" s="4" t="s">
        <v>90</v>
      </c>
      <c r="G387" s="144">
        <v>1300</v>
      </c>
      <c r="H387" s="144">
        <v>1300</v>
      </c>
    </row>
    <row r="388" spans="1:8" ht="78" x14ac:dyDescent="0.3">
      <c r="A388" s="43">
        <v>377</v>
      </c>
      <c r="B388" s="5" t="s">
        <v>95</v>
      </c>
      <c r="C388" s="28">
        <v>906</v>
      </c>
      <c r="D388" s="1">
        <v>701</v>
      </c>
      <c r="E388" s="2" t="s">
        <v>202</v>
      </c>
      <c r="F388" s="2"/>
      <c r="G388" s="143">
        <f>G389</f>
        <v>154101</v>
      </c>
      <c r="H388" s="143">
        <f>H389</f>
        <v>164342</v>
      </c>
    </row>
    <row r="389" spans="1:8" ht="14" x14ac:dyDescent="0.3">
      <c r="A389" s="43">
        <v>378</v>
      </c>
      <c r="B389" s="7" t="s">
        <v>91</v>
      </c>
      <c r="C389" s="42">
        <v>906</v>
      </c>
      <c r="D389" s="3">
        <v>701</v>
      </c>
      <c r="E389" s="4" t="s">
        <v>202</v>
      </c>
      <c r="F389" s="4" t="s">
        <v>90</v>
      </c>
      <c r="G389" s="145">
        <v>154101</v>
      </c>
      <c r="H389" s="145">
        <v>164342</v>
      </c>
    </row>
    <row r="390" spans="1:8" ht="78" x14ac:dyDescent="0.3">
      <c r="A390" s="43">
        <v>379</v>
      </c>
      <c r="B390" s="5" t="s">
        <v>96</v>
      </c>
      <c r="C390" s="28">
        <v>906</v>
      </c>
      <c r="D390" s="1">
        <v>701</v>
      </c>
      <c r="E390" s="2" t="s">
        <v>203</v>
      </c>
      <c r="F390" s="2"/>
      <c r="G390" s="143">
        <f>G391</f>
        <v>1360</v>
      </c>
      <c r="H390" s="143">
        <f>H391</f>
        <v>1414</v>
      </c>
    </row>
    <row r="391" spans="1:8" ht="14" x14ac:dyDescent="0.3">
      <c r="A391" s="43">
        <v>380</v>
      </c>
      <c r="B391" s="7" t="s">
        <v>91</v>
      </c>
      <c r="C391" s="42">
        <v>906</v>
      </c>
      <c r="D391" s="3">
        <v>701</v>
      </c>
      <c r="E391" s="4" t="s">
        <v>203</v>
      </c>
      <c r="F391" s="4" t="s">
        <v>90</v>
      </c>
      <c r="G391" s="145">
        <v>1360</v>
      </c>
      <c r="H391" s="145">
        <v>1414</v>
      </c>
    </row>
    <row r="392" spans="1:8" ht="26" x14ac:dyDescent="0.3">
      <c r="A392" s="43">
        <v>381</v>
      </c>
      <c r="B392" s="28" t="s">
        <v>122</v>
      </c>
      <c r="C392" s="28">
        <v>906</v>
      </c>
      <c r="D392" s="53">
        <v>701</v>
      </c>
      <c r="E392" s="2" t="s">
        <v>285</v>
      </c>
      <c r="F392" s="2"/>
      <c r="G392" s="143">
        <f>G393+G395+G399+G401+G397</f>
        <v>81672</v>
      </c>
      <c r="H392" s="143">
        <f>H393+H395+H399+H401+H397</f>
        <v>81832</v>
      </c>
    </row>
    <row r="393" spans="1:8" ht="39" x14ac:dyDescent="0.3">
      <c r="A393" s="43">
        <v>382</v>
      </c>
      <c r="B393" s="5" t="s">
        <v>123</v>
      </c>
      <c r="C393" s="28">
        <v>906</v>
      </c>
      <c r="D393" s="53">
        <v>701</v>
      </c>
      <c r="E393" s="2" t="s">
        <v>286</v>
      </c>
      <c r="F393" s="2"/>
      <c r="G393" s="143">
        <f>G394</f>
        <v>41700</v>
      </c>
      <c r="H393" s="143">
        <f>H394</f>
        <v>41750</v>
      </c>
    </row>
    <row r="394" spans="1:8" ht="14" x14ac:dyDescent="0.3">
      <c r="A394" s="43">
        <v>383</v>
      </c>
      <c r="B394" s="7" t="s">
        <v>91</v>
      </c>
      <c r="C394" s="42">
        <v>906</v>
      </c>
      <c r="D394" s="54">
        <v>701</v>
      </c>
      <c r="E394" s="4" t="s">
        <v>286</v>
      </c>
      <c r="F394" s="4" t="s">
        <v>90</v>
      </c>
      <c r="G394" s="144">
        <v>41700</v>
      </c>
      <c r="H394" s="144">
        <v>41750</v>
      </c>
    </row>
    <row r="395" spans="1:8" ht="14" x14ac:dyDescent="0.3">
      <c r="A395" s="43">
        <v>384</v>
      </c>
      <c r="B395" s="5" t="s">
        <v>124</v>
      </c>
      <c r="C395" s="28">
        <v>906</v>
      </c>
      <c r="D395" s="53">
        <v>701</v>
      </c>
      <c r="E395" s="2" t="s">
        <v>287</v>
      </c>
      <c r="F395" s="2"/>
      <c r="G395" s="143">
        <f>G396</f>
        <v>2100</v>
      </c>
      <c r="H395" s="143">
        <f>H396</f>
        <v>2200</v>
      </c>
    </row>
    <row r="396" spans="1:8" ht="14" x14ac:dyDescent="0.3">
      <c r="A396" s="43">
        <v>385</v>
      </c>
      <c r="B396" s="7" t="s">
        <v>91</v>
      </c>
      <c r="C396" s="42">
        <v>906</v>
      </c>
      <c r="D396" s="54">
        <v>701</v>
      </c>
      <c r="E396" s="4" t="s">
        <v>287</v>
      </c>
      <c r="F396" s="4" t="s">
        <v>90</v>
      </c>
      <c r="G396" s="144">
        <v>2100</v>
      </c>
      <c r="H396" s="144">
        <v>2200</v>
      </c>
    </row>
    <row r="397" spans="1:8" ht="14" x14ac:dyDescent="0.3">
      <c r="A397" s="43">
        <v>386</v>
      </c>
      <c r="B397" s="5" t="s">
        <v>550</v>
      </c>
      <c r="C397" s="28">
        <v>906</v>
      </c>
      <c r="D397" s="53">
        <v>701</v>
      </c>
      <c r="E397" s="2" t="s">
        <v>288</v>
      </c>
      <c r="F397" s="2"/>
      <c r="G397" s="143">
        <f>G398</f>
        <v>710</v>
      </c>
      <c r="H397" s="143">
        <f>H398</f>
        <v>720</v>
      </c>
    </row>
    <row r="398" spans="1:8" ht="14" x14ac:dyDescent="0.3">
      <c r="A398" s="43">
        <v>387</v>
      </c>
      <c r="B398" s="91" t="s">
        <v>91</v>
      </c>
      <c r="C398" s="42">
        <v>906</v>
      </c>
      <c r="D398" s="54">
        <v>701</v>
      </c>
      <c r="E398" s="4" t="s">
        <v>288</v>
      </c>
      <c r="F398" s="4" t="s">
        <v>90</v>
      </c>
      <c r="G398" s="144">
        <v>710</v>
      </c>
      <c r="H398" s="144">
        <v>720</v>
      </c>
    </row>
    <row r="399" spans="1:8" ht="117" x14ac:dyDescent="0.3">
      <c r="A399" s="43">
        <v>388</v>
      </c>
      <c r="B399" s="28" t="s">
        <v>97</v>
      </c>
      <c r="C399" s="28">
        <v>906</v>
      </c>
      <c r="D399" s="53">
        <v>701</v>
      </c>
      <c r="E399" s="31" t="s">
        <v>204</v>
      </c>
      <c r="F399" s="2"/>
      <c r="G399" s="143">
        <f>G400</f>
        <v>36730</v>
      </c>
      <c r="H399" s="143">
        <f>H400</f>
        <v>36730</v>
      </c>
    </row>
    <row r="400" spans="1:8" ht="14" x14ac:dyDescent="0.3">
      <c r="A400" s="43">
        <v>389</v>
      </c>
      <c r="B400" s="7" t="s">
        <v>91</v>
      </c>
      <c r="C400" s="42">
        <v>906</v>
      </c>
      <c r="D400" s="54">
        <v>701</v>
      </c>
      <c r="E400" s="4" t="s">
        <v>204</v>
      </c>
      <c r="F400" s="4" t="s">
        <v>90</v>
      </c>
      <c r="G400" s="145">
        <v>36730</v>
      </c>
      <c r="H400" s="145">
        <v>36730</v>
      </c>
    </row>
    <row r="401" spans="1:8" ht="130" x14ac:dyDescent="0.3">
      <c r="A401" s="43">
        <v>390</v>
      </c>
      <c r="B401" s="28" t="s">
        <v>98</v>
      </c>
      <c r="C401" s="28">
        <v>906</v>
      </c>
      <c r="D401" s="53">
        <v>701</v>
      </c>
      <c r="E401" s="2" t="s">
        <v>205</v>
      </c>
      <c r="F401" s="2"/>
      <c r="G401" s="143">
        <f>G402</f>
        <v>432</v>
      </c>
      <c r="H401" s="143">
        <f>H402</f>
        <v>432</v>
      </c>
    </row>
    <row r="402" spans="1:8" ht="14" x14ac:dyDescent="0.3">
      <c r="A402" s="43">
        <v>391</v>
      </c>
      <c r="B402" s="7" t="s">
        <v>91</v>
      </c>
      <c r="C402" s="42">
        <v>906</v>
      </c>
      <c r="D402" s="54">
        <v>701</v>
      </c>
      <c r="E402" s="4" t="s">
        <v>205</v>
      </c>
      <c r="F402" s="4" t="s">
        <v>90</v>
      </c>
      <c r="G402" s="145">
        <v>432</v>
      </c>
      <c r="H402" s="145">
        <v>432</v>
      </c>
    </row>
    <row r="403" spans="1:8" ht="39" x14ac:dyDescent="0.3">
      <c r="A403" s="43">
        <v>392</v>
      </c>
      <c r="B403" s="92" t="s">
        <v>186</v>
      </c>
      <c r="C403" s="28">
        <v>906</v>
      </c>
      <c r="D403" s="53">
        <v>701</v>
      </c>
      <c r="E403" s="2" t="s">
        <v>283</v>
      </c>
      <c r="F403" s="2"/>
      <c r="G403" s="143">
        <f>G404</f>
        <v>1000</v>
      </c>
      <c r="H403" s="143">
        <f>H404</f>
        <v>2000</v>
      </c>
    </row>
    <row r="404" spans="1:8" ht="41" customHeight="1" x14ac:dyDescent="0.3">
      <c r="A404" s="43">
        <v>393</v>
      </c>
      <c r="B404" s="85" t="s">
        <v>671</v>
      </c>
      <c r="C404" s="28">
        <v>906</v>
      </c>
      <c r="D404" s="53">
        <v>701</v>
      </c>
      <c r="E404" s="31" t="s">
        <v>284</v>
      </c>
      <c r="F404" s="31"/>
      <c r="G404" s="143">
        <f>G405</f>
        <v>1000</v>
      </c>
      <c r="H404" s="143">
        <f>H405</f>
        <v>2000</v>
      </c>
    </row>
    <row r="405" spans="1:8" ht="14" x14ac:dyDescent="0.3">
      <c r="A405" s="43">
        <v>394</v>
      </c>
      <c r="B405" s="91" t="s">
        <v>91</v>
      </c>
      <c r="C405" s="42">
        <v>906</v>
      </c>
      <c r="D405" s="54">
        <v>701</v>
      </c>
      <c r="E405" s="51" t="s">
        <v>284</v>
      </c>
      <c r="F405" s="4" t="s">
        <v>90</v>
      </c>
      <c r="G405" s="144">
        <v>1000</v>
      </c>
      <c r="H405" s="144">
        <v>2000</v>
      </c>
    </row>
    <row r="406" spans="1:8" ht="52" x14ac:dyDescent="0.3">
      <c r="A406" s="43">
        <v>395</v>
      </c>
      <c r="B406" s="28" t="s">
        <v>640</v>
      </c>
      <c r="C406" s="28">
        <v>906</v>
      </c>
      <c r="D406" s="1">
        <v>701</v>
      </c>
      <c r="E406" s="2" t="s">
        <v>440</v>
      </c>
      <c r="F406" s="4"/>
      <c r="G406" s="143">
        <f>G407</f>
        <v>23000</v>
      </c>
      <c r="H406" s="143">
        <f>H407</f>
        <v>25000</v>
      </c>
    </row>
    <row r="407" spans="1:8" ht="52" x14ac:dyDescent="0.3">
      <c r="A407" s="43">
        <v>396</v>
      </c>
      <c r="B407" s="85" t="s">
        <v>457</v>
      </c>
      <c r="C407" s="28">
        <v>906</v>
      </c>
      <c r="D407" s="1">
        <v>701</v>
      </c>
      <c r="E407" s="2" t="s">
        <v>441</v>
      </c>
      <c r="F407" s="4"/>
      <c r="G407" s="143">
        <f>G408</f>
        <v>23000</v>
      </c>
      <c r="H407" s="143">
        <f>H408</f>
        <v>25000</v>
      </c>
    </row>
    <row r="408" spans="1:8" ht="14" x14ac:dyDescent="0.3">
      <c r="A408" s="43">
        <v>397</v>
      </c>
      <c r="B408" s="91" t="s">
        <v>91</v>
      </c>
      <c r="C408" s="42">
        <v>906</v>
      </c>
      <c r="D408" s="3">
        <v>701</v>
      </c>
      <c r="E408" s="4" t="s">
        <v>441</v>
      </c>
      <c r="F408" s="4" t="s">
        <v>90</v>
      </c>
      <c r="G408" s="144">
        <v>23000</v>
      </c>
      <c r="H408" s="144">
        <v>25000</v>
      </c>
    </row>
    <row r="409" spans="1:8" ht="14" x14ac:dyDescent="0.3">
      <c r="A409" s="43">
        <v>398</v>
      </c>
      <c r="B409" s="5" t="s">
        <v>21</v>
      </c>
      <c r="C409" s="28">
        <v>906</v>
      </c>
      <c r="D409" s="9">
        <v>702</v>
      </c>
      <c r="E409" s="10"/>
      <c r="F409" s="2"/>
      <c r="G409" s="143">
        <f>G410+G429</f>
        <v>690537</v>
      </c>
      <c r="H409" s="143">
        <f>H410+H429</f>
        <v>733366.5</v>
      </c>
    </row>
    <row r="410" spans="1:8" ht="39" x14ac:dyDescent="0.3">
      <c r="A410" s="43">
        <v>399</v>
      </c>
      <c r="B410" s="28" t="s">
        <v>576</v>
      </c>
      <c r="C410" s="28">
        <v>906</v>
      </c>
      <c r="D410" s="1">
        <v>702</v>
      </c>
      <c r="E410" s="2" t="s">
        <v>279</v>
      </c>
      <c r="F410" s="2"/>
      <c r="G410" s="143">
        <f>G411+G422</f>
        <v>657537</v>
      </c>
      <c r="H410" s="143">
        <f>H411+H422</f>
        <v>697366.5</v>
      </c>
    </row>
    <row r="411" spans="1:8" ht="26" x14ac:dyDescent="0.3">
      <c r="A411" s="43">
        <v>400</v>
      </c>
      <c r="B411" s="28" t="s">
        <v>122</v>
      </c>
      <c r="C411" s="28">
        <v>906</v>
      </c>
      <c r="D411" s="1">
        <v>702</v>
      </c>
      <c r="E411" s="2" t="s">
        <v>285</v>
      </c>
      <c r="F411" s="2"/>
      <c r="G411" s="143">
        <f>G412+G414+G416+G418+G420</f>
        <v>654762</v>
      </c>
      <c r="H411" s="143">
        <f>H412+H414+H416+H418+H420</f>
        <v>691798</v>
      </c>
    </row>
    <row r="412" spans="1:8" ht="39" x14ac:dyDescent="0.3">
      <c r="A412" s="43">
        <v>401</v>
      </c>
      <c r="B412" s="5" t="s">
        <v>123</v>
      </c>
      <c r="C412" s="28">
        <v>906</v>
      </c>
      <c r="D412" s="1">
        <v>702</v>
      </c>
      <c r="E412" s="2" t="s">
        <v>286</v>
      </c>
      <c r="F412" s="2"/>
      <c r="G412" s="143">
        <f>G413</f>
        <v>202400</v>
      </c>
      <c r="H412" s="143">
        <f>H413</f>
        <v>202500</v>
      </c>
    </row>
    <row r="413" spans="1:8" ht="14" x14ac:dyDescent="0.3">
      <c r="A413" s="43">
        <v>402</v>
      </c>
      <c r="B413" s="7" t="s">
        <v>91</v>
      </c>
      <c r="C413" s="42">
        <v>906</v>
      </c>
      <c r="D413" s="3">
        <v>702</v>
      </c>
      <c r="E413" s="4" t="s">
        <v>286</v>
      </c>
      <c r="F413" s="4" t="s">
        <v>90</v>
      </c>
      <c r="G413" s="144">
        <v>202400</v>
      </c>
      <c r="H413" s="144">
        <v>202500</v>
      </c>
    </row>
    <row r="414" spans="1:8" ht="14" x14ac:dyDescent="0.3">
      <c r="A414" s="43">
        <v>403</v>
      </c>
      <c r="B414" s="5" t="s">
        <v>550</v>
      </c>
      <c r="C414" s="28">
        <v>906</v>
      </c>
      <c r="D414" s="1">
        <v>702</v>
      </c>
      <c r="E414" s="2" t="s">
        <v>288</v>
      </c>
      <c r="F414" s="2"/>
      <c r="G414" s="143">
        <f>G415</f>
        <v>6300</v>
      </c>
      <c r="H414" s="143">
        <f>H415</f>
        <v>6400</v>
      </c>
    </row>
    <row r="415" spans="1:8" ht="14" x14ac:dyDescent="0.3">
      <c r="A415" s="43">
        <v>404</v>
      </c>
      <c r="B415" s="7" t="s">
        <v>91</v>
      </c>
      <c r="C415" s="42">
        <v>906</v>
      </c>
      <c r="D415" s="3">
        <v>702</v>
      </c>
      <c r="E415" s="4" t="s">
        <v>288</v>
      </c>
      <c r="F415" s="4" t="s">
        <v>90</v>
      </c>
      <c r="G415" s="144">
        <v>6300</v>
      </c>
      <c r="H415" s="144">
        <v>6400</v>
      </c>
    </row>
    <row r="416" spans="1:8" ht="117" x14ac:dyDescent="0.25">
      <c r="A416" s="43">
        <v>405</v>
      </c>
      <c r="B416" s="28" t="s">
        <v>97</v>
      </c>
      <c r="C416" s="28">
        <v>906</v>
      </c>
      <c r="D416" s="1">
        <v>702</v>
      </c>
      <c r="E416" s="31" t="s">
        <v>204</v>
      </c>
      <c r="F416" s="2"/>
      <c r="G416" s="142">
        <f>G417</f>
        <v>419598</v>
      </c>
      <c r="H416" s="142">
        <f>H417</f>
        <v>455339</v>
      </c>
    </row>
    <row r="417" spans="1:8" ht="14" x14ac:dyDescent="0.3">
      <c r="A417" s="43">
        <v>406</v>
      </c>
      <c r="B417" s="7" t="s">
        <v>91</v>
      </c>
      <c r="C417" s="42">
        <v>906</v>
      </c>
      <c r="D417" s="3">
        <v>702</v>
      </c>
      <c r="E417" s="4" t="s">
        <v>204</v>
      </c>
      <c r="F417" s="4" t="s">
        <v>90</v>
      </c>
      <c r="G417" s="145">
        <v>419598</v>
      </c>
      <c r="H417" s="145">
        <v>455339</v>
      </c>
    </row>
    <row r="418" spans="1:8" ht="130" x14ac:dyDescent="0.25">
      <c r="A418" s="43">
        <v>407</v>
      </c>
      <c r="B418" s="28" t="s">
        <v>98</v>
      </c>
      <c r="C418" s="28">
        <v>906</v>
      </c>
      <c r="D418" s="1">
        <v>702</v>
      </c>
      <c r="E418" s="2" t="s">
        <v>205</v>
      </c>
      <c r="F418" s="2"/>
      <c r="G418" s="142">
        <f>G419</f>
        <v>11077</v>
      </c>
      <c r="H418" s="142">
        <f>H419</f>
        <v>11537</v>
      </c>
    </row>
    <row r="419" spans="1:8" ht="14" x14ac:dyDescent="0.3">
      <c r="A419" s="43">
        <v>408</v>
      </c>
      <c r="B419" s="7" t="s">
        <v>91</v>
      </c>
      <c r="C419" s="42">
        <v>906</v>
      </c>
      <c r="D419" s="3">
        <v>702</v>
      </c>
      <c r="E419" s="4" t="s">
        <v>205</v>
      </c>
      <c r="F419" s="4" t="s">
        <v>90</v>
      </c>
      <c r="G419" s="145">
        <v>11077</v>
      </c>
      <c r="H419" s="145">
        <v>11537</v>
      </c>
    </row>
    <row r="420" spans="1:8" ht="39" x14ac:dyDescent="0.3">
      <c r="A420" s="43">
        <v>409</v>
      </c>
      <c r="B420" s="110" t="s">
        <v>532</v>
      </c>
      <c r="C420" s="28">
        <v>906</v>
      </c>
      <c r="D420" s="120">
        <v>702</v>
      </c>
      <c r="E420" s="97" t="s">
        <v>289</v>
      </c>
      <c r="F420" s="95"/>
      <c r="G420" s="147">
        <f>G421</f>
        <v>15387</v>
      </c>
      <c r="H420" s="147">
        <f>H421</f>
        <v>16022</v>
      </c>
    </row>
    <row r="421" spans="1:8" ht="14" x14ac:dyDescent="0.3">
      <c r="A421" s="43">
        <v>410</v>
      </c>
      <c r="B421" s="91" t="s">
        <v>91</v>
      </c>
      <c r="C421" s="42">
        <v>906</v>
      </c>
      <c r="D421" s="121">
        <v>702</v>
      </c>
      <c r="E421" s="96" t="s">
        <v>289</v>
      </c>
      <c r="F421" s="96" t="s">
        <v>90</v>
      </c>
      <c r="G421" s="145">
        <v>15387</v>
      </c>
      <c r="H421" s="145">
        <v>16022</v>
      </c>
    </row>
    <row r="422" spans="1:8" ht="39" x14ac:dyDescent="0.3">
      <c r="A422" s="43">
        <v>411</v>
      </c>
      <c r="B422" s="28" t="s">
        <v>186</v>
      </c>
      <c r="C422" s="28">
        <v>906</v>
      </c>
      <c r="D422" s="1">
        <v>702</v>
      </c>
      <c r="E422" s="2" t="s">
        <v>283</v>
      </c>
      <c r="F422" s="2"/>
      <c r="G422" s="143">
        <f>G423+G427+G425</f>
        <v>2775</v>
      </c>
      <c r="H422" s="143">
        <f>H423+H427+H425</f>
        <v>5568.5</v>
      </c>
    </row>
    <row r="423" spans="1:8" ht="52" x14ac:dyDescent="0.3">
      <c r="A423" s="43">
        <v>412</v>
      </c>
      <c r="B423" s="5" t="s">
        <v>671</v>
      </c>
      <c r="C423" s="28">
        <v>906</v>
      </c>
      <c r="D423" s="1">
        <v>702</v>
      </c>
      <c r="E423" s="31" t="s">
        <v>284</v>
      </c>
      <c r="F423" s="31"/>
      <c r="G423" s="143">
        <f>G424</f>
        <v>2000</v>
      </c>
      <c r="H423" s="143">
        <f>H424</f>
        <v>4793.5</v>
      </c>
    </row>
    <row r="424" spans="1:8" ht="14" x14ac:dyDescent="0.3">
      <c r="A424" s="43">
        <v>413</v>
      </c>
      <c r="B424" s="7" t="s">
        <v>91</v>
      </c>
      <c r="C424" s="42">
        <v>906</v>
      </c>
      <c r="D424" s="3">
        <v>702</v>
      </c>
      <c r="E424" s="51" t="s">
        <v>284</v>
      </c>
      <c r="F424" s="51" t="s">
        <v>90</v>
      </c>
      <c r="G424" s="144">
        <v>2000</v>
      </c>
      <c r="H424" s="144">
        <v>4793.5</v>
      </c>
    </row>
    <row r="425" spans="1:8" ht="26" x14ac:dyDescent="0.3">
      <c r="A425" s="43">
        <v>414</v>
      </c>
      <c r="B425" s="85" t="s">
        <v>544</v>
      </c>
      <c r="C425" s="28">
        <v>906</v>
      </c>
      <c r="D425" s="53">
        <v>702</v>
      </c>
      <c r="E425" s="31" t="s">
        <v>543</v>
      </c>
      <c r="F425" s="2"/>
      <c r="G425" s="143">
        <f>G426</f>
        <v>275</v>
      </c>
      <c r="H425" s="143">
        <f>H426</f>
        <v>275</v>
      </c>
    </row>
    <row r="426" spans="1:8" ht="14" x14ac:dyDescent="0.3">
      <c r="A426" s="43">
        <v>415</v>
      </c>
      <c r="B426" s="91" t="s">
        <v>91</v>
      </c>
      <c r="C426" s="42">
        <v>906</v>
      </c>
      <c r="D426" s="54">
        <v>702</v>
      </c>
      <c r="E426" s="51" t="s">
        <v>543</v>
      </c>
      <c r="F426" s="4" t="s">
        <v>90</v>
      </c>
      <c r="G426" s="144">
        <v>275</v>
      </c>
      <c r="H426" s="144">
        <v>275</v>
      </c>
    </row>
    <row r="427" spans="1:8" ht="65" x14ac:dyDescent="0.3">
      <c r="A427" s="43">
        <v>416</v>
      </c>
      <c r="B427" s="85" t="s">
        <v>486</v>
      </c>
      <c r="C427" s="28">
        <v>906</v>
      </c>
      <c r="D427" s="53">
        <v>702</v>
      </c>
      <c r="E427" s="31" t="s">
        <v>692</v>
      </c>
      <c r="F427" s="2"/>
      <c r="G427" s="143">
        <f>G428</f>
        <v>500</v>
      </c>
      <c r="H427" s="143">
        <f>H428</f>
        <v>500</v>
      </c>
    </row>
    <row r="428" spans="1:8" ht="14" x14ac:dyDescent="0.3">
      <c r="A428" s="43">
        <v>417</v>
      </c>
      <c r="B428" s="91" t="s">
        <v>91</v>
      </c>
      <c r="C428" s="42">
        <v>906</v>
      </c>
      <c r="D428" s="54">
        <v>702</v>
      </c>
      <c r="E428" s="51" t="s">
        <v>692</v>
      </c>
      <c r="F428" s="4" t="s">
        <v>90</v>
      </c>
      <c r="G428" s="144">
        <v>500</v>
      </c>
      <c r="H428" s="144">
        <v>500</v>
      </c>
    </row>
    <row r="429" spans="1:8" ht="52" x14ac:dyDescent="0.3">
      <c r="A429" s="43">
        <v>418</v>
      </c>
      <c r="B429" s="28" t="s">
        <v>640</v>
      </c>
      <c r="C429" s="28">
        <v>906</v>
      </c>
      <c r="D429" s="1">
        <v>702</v>
      </c>
      <c r="E429" s="2" t="s">
        <v>440</v>
      </c>
      <c r="F429" s="4"/>
      <c r="G429" s="143">
        <f>G430</f>
        <v>33000</v>
      </c>
      <c r="H429" s="143">
        <f>H430</f>
        <v>36000</v>
      </c>
    </row>
    <row r="430" spans="1:8" ht="52" x14ac:dyDescent="0.3">
      <c r="A430" s="43">
        <v>419</v>
      </c>
      <c r="B430" s="85" t="s">
        <v>457</v>
      </c>
      <c r="C430" s="28">
        <v>906</v>
      </c>
      <c r="D430" s="1">
        <v>702</v>
      </c>
      <c r="E430" s="2" t="s">
        <v>441</v>
      </c>
      <c r="F430" s="4"/>
      <c r="G430" s="143">
        <f>G431</f>
        <v>33000</v>
      </c>
      <c r="H430" s="143">
        <f>H431</f>
        <v>36000</v>
      </c>
    </row>
    <row r="431" spans="1:8" ht="14" x14ac:dyDescent="0.3">
      <c r="A431" s="43">
        <v>420</v>
      </c>
      <c r="B431" s="91" t="s">
        <v>91</v>
      </c>
      <c r="C431" s="42">
        <v>906</v>
      </c>
      <c r="D431" s="3">
        <v>702</v>
      </c>
      <c r="E431" s="4" t="s">
        <v>441</v>
      </c>
      <c r="F431" s="4" t="s">
        <v>90</v>
      </c>
      <c r="G431" s="144">
        <v>33000</v>
      </c>
      <c r="H431" s="144">
        <v>36000</v>
      </c>
    </row>
    <row r="432" spans="1:8" ht="14" x14ac:dyDescent="0.3">
      <c r="A432" s="43">
        <v>421</v>
      </c>
      <c r="B432" s="5" t="s">
        <v>354</v>
      </c>
      <c r="C432" s="28">
        <v>906</v>
      </c>
      <c r="D432" s="9">
        <v>703</v>
      </c>
      <c r="E432" s="10"/>
      <c r="F432" s="2"/>
      <c r="G432" s="143">
        <f>G433</f>
        <v>23753</v>
      </c>
      <c r="H432" s="143">
        <f>H433</f>
        <v>23841</v>
      </c>
    </row>
    <row r="433" spans="1:8" ht="39" x14ac:dyDescent="0.3">
      <c r="A433" s="43">
        <v>422</v>
      </c>
      <c r="B433" s="28" t="s">
        <v>633</v>
      </c>
      <c r="C433" s="28">
        <v>906</v>
      </c>
      <c r="D433" s="9">
        <v>703</v>
      </c>
      <c r="E433" s="2" t="s">
        <v>279</v>
      </c>
      <c r="F433" s="2"/>
      <c r="G433" s="143">
        <f>G434</f>
        <v>23753</v>
      </c>
      <c r="H433" s="143">
        <f>H434</f>
        <v>23841</v>
      </c>
    </row>
    <row r="434" spans="1:8" ht="39" x14ac:dyDescent="0.3">
      <c r="A434" s="43">
        <v>423</v>
      </c>
      <c r="B434" s="28" t="s">
        <v>127</v>
      </c>
      <c r="C434" s="28">
        <v>906</v>
      </c>
      <c r="D434" s="9">
        <v>703</v>
      </c>
      <c r="E434" s="2" t="s">
        <v>290</v>
      </c>
      <c r="F434" s="2"/>
      <c r="G434" s="143">
        <f>G441+G435+G438</f>
        <v>23753</v>
      </c>
      <c r="H434" s="143">
        <f>H441+H435+H438</f>
        <v>23841</v>
      </c>
    </row>
    <row r="435" spans="1:8" ht="14" x14ac:dyDescent="0.3">
      <c r="A435" s="43">
        <v>424</v>
      </c>
      <c r="B435" s="5" t="s">
        <v>129</v>
      </c>
      <c r="C435" s="28">
        <v>906</v>
      </c>
      <c r="D435" s="1">
        <v>703</v>
      </c>
      <c r="E435" s="2" t="s">
        <v>291</v>
      </c>
      <c r="F435" s="2"/>
      <c r="G435" s="143">
        <f>G436+G437</f>
        <v>8188</v>
      </c>
      <c r="H435" s="143">
        <f>H436+H437</f>
        <v>8276</v>
      </c>
    </row>
    <row r="436" spans="1:8" ht="14" x14ac:dyDescent="0.3">
      <c r="A436" s="43">
        <v>425</v>
      </c>
      <c r="B436" s="7" t="s">
        <v>45</v>
      </c>
      <c r="C436" s="42">
        <v>906</v>
      </c>
      <c r="D436" s="3">
        <v>703</v>
      </c>
      <c r="E436" s="4" t="s">
        <v>291</v>
      </c>
      <c r="F436" s="4" t="s">
        <v>44</v>
      </c>
      <c r="G436" s="144">
        <v>7888</v>
      </c>
      <c r="H436" s="144">
        <v>7976</v>
      </c>
    </row>
    <row r="437" spans="1:8" ht="26" x14ac:dyDescent="0.3">
      <c r="A437" s="43">
        <v>426</v>
      </c>
      <c r="B437" s="7" t="s">
        <v>77</v>
      </c>
      <c r="C437" s="42">
        <v>906</v>
      </c>
      <c r="D437" s="3">
        <v>703</v>
      </c>
      <c r="E437" s="4" t="s">
        <v>291</v>
      </c>
      <c r="F437" s="4">
        <v>240</v>
      </c>
      <c r="G437" s="144">
        <v>300</v>
      </c>
      <c r="H437" s="144">
        <v>300</v>
      </c>
    </row>
    <row r="438" spans="1:8" ht="26" x14ac:dyDescent="0.3">
      <c r="A438" s="43">
        <v>427</v>
      </c>
      <c r="B438" s="85" t="s">
        <v>477</v>
      </c>
      <c r="C438" s="28">
        <v>906</v>
      </c>
      <c r="D438" s="53">
        <v>703</v>
      </c>
      <c r="E438" s="2" t="s">
        <v>478</v>
      </c>
      <c r="F438" s="4"/>
      <c r="G438" s="143">
        <f>G439+G440</f>
        <v>565</v>
      </c>
      <c r="H438" s="143">
        <f>H439+H440</f>
        <v>565</v>
      </c>
    </row>
    <row r="439" spans="1:8" ht="14" x14ac:dyDescent="0.3">
      <c r="A439" s="43">
        <v>428</v>
      </c>
      <c r="B439" s="91" t="s">
        <v>91</v>
      </c>
      <c r="C439" s="42">
        <v>906</v>
      </c>
      <c r="D439" s="54">
        <v>703</v>
      </c>
      <c r="E439" s="4" t="s">
        <v>478</v>
      </c>
      <c r="F439" s="4" t="s">
        <v>90</v>
      </c>
      <c r="G439" s="144">
        <v>415</v>
      </c>
      <c r="H439" s="144">
        <v>415</v>
      </c>
    </row>
    <row r="440" spans="1:8" ht="26" x14ac:dyDescent="0.3">
      <c r="A440" s="43">
        <v>429</v>
      </c>
      <c r="B440" s="91" t="s">
        <v>657</v>
      </c>
      <c r="C440" s="42">
        <v>906</v>
      </c>
      <c r="D440" s="54">
        <v>703</v>
      </c>
      <c r="E440" s="4" t="s">
        <v>478</v>
      </c>
      <c r="F440" s="4" t="s">
        <v>72</v>
      </c>
      <c r="G440" s="144">
        <v>150</v>
      </c>
      <c r="H440" s="144">
        <v>150</v>
      </c>
    </row>
    <row r="441" spans="1:8" ht="117" x14ac:dyDescent="0.25">
      <c r="A441" s="43">
        <v>430</v>
      </c>
      <c r="B441" s="28" t="s">
        <v>97</v>
      </c>
      <c r="C441" s="28">
        <v>906</v>
      </c>
      <c r="D441" s="1">
        <v>703</v>
      </c>
      <c r="E441" s="31" t="s">
        <v>436</v>
      </c>
      <c r="F441" s="2"/>
      <c r="G441" s="142">
        <f>G442</f>
        <v>15000</v>
      </c>
      <c r="H441" s="142">
        <f>H442</f>
        <v>15000</v>
      </c>
    </row>
    <row r="442" spans="1:8" ht="14" x14ac:dyDescent="0.3">
      <c r="A442" s="43">
        <v>431</v>
      </c>
      <c r="B442" s="7" t="s">
        <v>91</v>
      </c>
      <c r="C442" s="42">
        <v>906</v>
      </c>
      <c r="D442" s="3">
        <v>703</v>
      </c>
      <c r="E442" s="4" t="s">
        <v>436</v>
      </c>
      <c r="F442" s="4" t="s">
        <v>90</v>
      </c>
      <c r="G442" s="145">
        <v>15000</v>
      </c>
      <c r="H442" s="145">
        <v>15000</v>
      </c>
    </row>
    <row r="443" spans="1:8" ht="14" x14ac:dyDescent="0.3">
      <c r="A443" s="43">
        <v>432</v>
      </c>
      <c r="B443" s="5" t="s">
        <v>524</v>
      </c>
      <c r="C443" s="28">
        <v>906</v>
      </c>
      <c r="D443" s="1">
        <v>707</v>
      </c>
      <c r="E443" s="2"/>
      <c r="F443" s="2"/>
      <c r="G443" s="143">
        <f>G444</f>
        <v>5308</v>
      </c>
      <c r="H443" s="143">
        <f>H444</f>
        <v>5313</v>
      </c>
    </row>
    <row r="444" spans="1:8" ht="39" x14ac:dyDescent="0.3">
      <c r="A444" s="43">
        <v>433</v>
      </c>
      <c r="B444" s="28" t="s">
        <v>633</v>
      </c>
      <c r="C444" s="28">
        <v>906</v>
      </c>
      <c r="D444" s="1">
        <v>707</v>
      </c>
      <c r="E444" s="2" t="s">
        <v>279</v>
      </c>
      <c r="F444" s="2"/>
      <c r="G444" s="143">
        <f>G445+G450</f>
        <v>5308</v>
      </c>
      <c r="H444" s="143">
        <f>H445+H450</f>
        <v>5313</v>
      </c>
    </row>
    <row r="445" spans="1:8" ht="26" x14ac:dyDescent="0.3">
      <c r="A445" s="43">
        <v>434</v>
      </c>
      <c r="B445" s="28" t="s">
        <v>130</v>
      </c>
      <c r="C445" s="5">
        <v>906</v>
      </c>
      <c r="D445" s="1">
        <v>707</v>
      </c>
      <c r="E445" s="2" t="s">
        <v>464</v>
      </c>
      <c r="F445" s="2"/>
      <c r="G445" s="143">
        <f>G448+G446</f>
        <v>5113</v>
      </c>
      <c r="H445" s="143">
        <f>H448+H446</f>
        <v>5113</v>
      </c>
    </row>
    <row r="446" spans="1:8" ht="39" x14ac:dyDescent="0.3">
      <c r="A446" s="43">
        <v>435</v>
      </c>
      <c r="B446" s="85" t="s">
        <v>131</v>
      </c>
      <c r="C446" s="5">
        <v>906</v>
      </c>
      <c r="D446" s="9">
        <v>707</v>
      </c>
      <c r="E446" s="10" t="s">
        <v>461</v>
      </c>
      <c r="F446" s="2"/>
      <c r="G446" s="143">
        <f>G447</f>
        <v>1000</v>
      </c>
      <c r="H446" s="143">
        <f>H447</f>
        <v>1000</v>
      </c>
    </row>
    <row r="447" spans="1:8" ht="14" x14ac:dyDescent="0.3">
      <c r="A447" s="43">
        <v>436</v>
      </c>
      <c r="B447" s="91" t="s">
        <v>91</v>
      </c>
      <c r="C447" s="7">
        <v>906</v>
      </c>
      <c r="D447" s="11">
        <v>707</v>
      </c>
      <c r="E447" s="12" t="s">
        <v>461</v>
      </c>
      <c r="F447" s="4" t="s">
        <v>90</v>
      </c>
      <c r="G447" s="144">
        <v>1000</v>
      </c>
      <c r="H447" s="144">
        <v>1000</v>
      </c>
    </row>
    <row r="448" spans="1:8" ht="39" x14ac:dyDescent="0.3">
      <c r="A448" s="43">
        <v>437</v>
      </c>
      <c r="B448" s="85" t="s">
        <v>415</v>
      </c>
      <c r="C448" s="5">
        <v>906</v>
      </c>
      <c r="D448" s="1">
        <v>707</v>
      </c>
      <c r="E448" s="2" t="s">
        <v>462</v>
      </c>
      <c r="F448" s="2"/>
      <c r="G448" s="143">
        <f>G449</f>
        <v>4113</v>
      </c>
      <c r="H448" s="143">
        <f>H449</f>
        <v>4113</v>
      </c>
    </row>
    <row r="449" spans="1:8" ht="14" x14ac:dyDescent="0.3">
      <c r="A449" s="43">
        <v>438</v>
      </c>
      <c r="B449" s="7" t="s">
        <v>91</v>
      </c>
      <c r="C449" s="7">
        <v>906</v>
      </c>
      <c r="D449" s="3">
        <v>707</v>
      </c>
      <c r="E449" s="4" t="s">
        <v>462</v>
      </c>
      <c r="F449" s="4" t="s">
        <v>90</v>
      </c>
      <c r="G449" s="144">
        <v>4113</v>
      </c>
      <c r="H449" s="144">
        <v>4113</v>
      </c>
    </row>
    <row r="450" spans="1:8" ht="26" x14ac:dyDescent="0.3">
      <c r="A450" s="43">
        <v>439</v>
      </c>
      <c r="B450" s="28" t="s">
        <v>142</v>
      </c>
      <c r="C450" s="28">
        <v>906</v>
      </c>
      <c r="D450" s="1">
        <v>707</v>
      </c>
      <c r="E450" s="2" t="s">
        <v>465</v>
      </c>
      <c r="F450" s="2"/>
      <c r="G450" s="143">
        <f>G453+G451</f>
        <v>195</v>
      </c>
      <c r="H450" s="143">
        <f>H453+H451</f>
        <v>200</v>
      </c>
    </row>
    <row r="451" spans="1:8" ht="39" x14ac:dyDescent="0.3">
      <c r="A451" s="43">
        <v>440</v>
      </c>
      <c r="B451" s="5" t="s">
        <v>143</v>
      </c>
      <c r="C451" s="28">
        <v>906</v>
      </c>
      <c r="D451" s="1">
        <v>707</v>
      </c>
      <c r="E451" s="2" t="s">
        <v>463</v>
      </c>
      <c r="F451" s="2"/>
      <c r="G451" s="143">
        <f>G452</f>
        <v>100</v>
      </c>
      <c r="H451" s="143">
        <f>H452</f>
        <v>100</v>
      </c>
    </row>
    <row r="452" spans="1:8" ht="14" x14ac:dyDescent="0.3">
      <c r="A452" s="43">
        <v>441</v>
      </c>
      <c r="B452" s="7" t="s">
        <v>91</v>
      </c>
      <c r="C452" s="42">
        <v>906</v>
      </c>
      <c r="D452" s="3">
        <v>707</v>
      </c>
      <c r="E452" s="4" t="s">
        <v>463</v>
      </c>
      <c r="F452" s="4" t="s">
        <v>90</v>
      </c>
      <c r="G452" s="144">
        <v>100</v>
      </c>
      <c r="H452" s="144">
        <v>100</v>
      </c>
    </row>
    <row r="453" spans="1:8" ht="39" x14ac:dyDescent="0.3">
      <c r="A453" s="43">
        <v>442</v>
      </c>
      <c r="B453" s="92" t="s">
        <v>575</v>
      </c>
      <c r="C453" s="28">
        <v>906</v>
      </c>
      <c r="D453" s="53">
        <v>707</v>
      </c>
      <c r="E453" s="2" t="s">
        <v>573</v>
      </c>
      <c r="F453" s="2"/>
      <c r="G453" s="143">
        <f>G454</f>
        <v>95</v>
      </c>
      <c r="H453" s="143">
        <f>H454</f>
        <v>100</v>
      </c>
    </row>
    <row r="454" spans="1:8" ht="14" x14ac:dyDescent="0.3">
      <c r="A454" s="43">
        <v>443</v>
      </c>
      <c r="B454" s="91" t="s">
        <v>91</v>
      </c>
      <c r="C454" s="42">
        <v>906</v>
      </c>
      <c r="D454" s="54">
        <v>707</v>
      </c>
      <c r="E454" s="4" t="s">
        <v>573</v>
      </c>
      <c r="F454" s="4" t="s">
        <v>90</v>
      </c>
      <c r="G454" s="144">
        <v>95</v>
      </c>
      <c r="H454" s="144">
        <v>100</v>
      </c>
    </row>
    <row r="455" spans="1:8" ht="14" x14ac:dyDescent="0.3">
      <c r="A455" s="43">
        <v>444</v>
      </c>
      <c r="B455" s="5" t="s">
        <v>22</v>
      </c>
      <c r="C455" s="28">
        <v>906</v>
      </c>
      <c r="D455" s="1">
        <v>709</v>
      </c>
      <c r="E455" s="2"/>
      <c r="F455" s="2"/>
      <c r="G455" s="143">
        <f>G456+G480+G487</f>
        <v>58412.800000000003</v>
      </c>
      <c r="H455" s="143">
        <f>H456+H480+H487</f>
        <v>59170.8</v>
      </c>
    </row>
    <row r="456" spans="1:8" ht="39" x14ac:dyDescent="0.3">
      <c r="A456" s="43">
        <v>445</v>
      </c>
      <c r="B456" s="28" t="s">
        <v>633</v>
      </c>
      <c r="C456" s="28">
        <v>906</v>
      </c>
      <c r="D456" s="1">
        <v>709</v>
      </c>
      <c r="E456" s="2" t="s">
        <v>279</v>
      </c>
      <c r="F456" s="2"/>
      <c r="G456" s="143">
        <f>G470+G457+G467</f>
        <v>58282.8</v>
      </c>
      <c r="H456" s="143">
        <f>H470+H457+H467</f>
        <v>59040.800000000003</v>
      </c>
    </row>
    <row r="457" spans="1:8" ht="39" x14ac:dyDescent="0.3">
      <c r="A457" s="43">
        <v>446</v>
      </c>
      <c r="B457" s="92" t="s">
        <v>127</v>
      </c>
      <c r="C457" s="28">
        <v>906</v>
      </c>
      <c r="D457" s="53">
        <v>709</v>
      </c>
      <c r="E457" s="31" t="s">
        <v>290</v>
      </c>
      <c r="F457" s="2"/>
      <c r="G457" s="143">
        <f>G460+G463+G465+G458</f>
        <v>26490.300000000003</v>
      </c>
      <c r="H457" s="143">
        <f>H460+H463+H465+H458</f>
        <v>26944.300000000003</v>
      </c>
    </row>
    <row r="458" spans="1:8" ht="14" x14ac:dyDescent="0.3">
      <c r="A458" s="43">
        <v>447</v>
      </c>
      <c r="B458" s="5" t="s">
        <v>129</v>
      </c>
      <c r="C458" s="28">
        <v>906</v>
      </c>
      <c r="D458" s="1">
        <v>709</v>
      </c>
      <c r="E458" s="2" t="s">
        <v>291</v>
      </c>
      <c r="F458" s="2"/>
      <c r="G458" s="143">
        <f>G459</f>
        <v>6840</v>
      </c>
      <c r="H458" s="143">
        <f>H459</f>
        <v>6840</v>
      </c>
    </row>
    <row r="459" spans="1:8" ht="14" x14ac:dyDescent="0.3">
      <c r="A459" s="43">
        <v>448</v>
      </c>
      <c r="B459" s="7" t="s">
        <v>91</v>
      </c>
      <c r="C459" s="42">
        <v>906</v>
      </c>
      <c r="D459" s="3">
        <v>709</v>
      </c>
      <c r="E459" s="4" t="s">
        <v>291</v>
      </c>
      <c r="F459" s="4" t="s">
        <v>90</v>
      </c>
      <c r="G459" s="144">
        <v>6840</v>
      </c>
      <c r="H459" s="144">
        <v>6840</v>
      </c>
    </row>
    <row r="460" spans="1:8" ht="91" x14ac:dyDescent="0.3">
      <c r="A460" s="43">
        <v>449</v>
      </c>
      <c r="B460" s="85" t="s">
        <v>531</v>
      </c>
      <c r="C460" s="28">
        <v>906</v>
      </c>
      <c r="D460" s="53">
        <v>709</v>
      </c>
      <c r="E460" s="2" t="s">
        <v>379</v>
      </c>
      <c r="F460" s="4"/>
      <c r="G460" s="143">
        <f>G462+G461</f>
        <v>1200.5999999999999</v>
      </c>
      <c r="H460" s="143">
        <f>H462+H461</f>
        <v>1248.6000000000001</v>
      </c>
    </row>
    <row r="461" spans="1:8" ht="26" x14ac:dyDescent="0.3">
      <c r="A461" s="43">
        <v>450</v>
      </c>
      <c r="B461" s="91" t="s">
        <v>77</v>
      </c>
      <c r="C461" s="42">
        <v>906</v>
      </c>
      <c r="D461" s="54">
        <v>709</v>
      </c>
      <c r="E461" s="4" t="s">
        <v>379</v>
      </c>
      <c r="F461" s="4" t="s">
        <v>78</v>
      </c>
      <c r="G461" s="145">
        <v>68</v>
      </c>
      <c r="H461" s="145">
        <v>70.7</v>
      </c>
    </row>
    <row r="462" spans="1:8" ht="14" x14ac:dyDescent="0.3">
      <c r="A462" s="43">
        <v>451</v>
      </c>
      <c r="B462" s="91" t="s">
        <v>91</v>
      </c>
      <c r="C462" s="42">
        <v>906</v>
      </c>
      <c r="D462" s="54">
        <v>709</v>
      </c>
      <c r="E462" s="4" t="s">
        <v>379</v>
      </c>
      <c r="F462" s="4" t="s">
        <v>90</v>
      </c>
      <c r="G462" s="145">
        <v>1132.5999999999999</v>
      </c>
      <c r="H462" s="145">
        <v>1177.9000000000001</v>
      </c>
    </row>
    <row r="463" spans="1:8" ht="39" x14ac:dyDescent="0.3">
      <c r="A463" s="43">
        <v>452</v>
      </c>
      <c r="B463" s="85" t="s">
        <v>530</v>
      </c>
      <c r="C463" s="28">
        <v>906</v>
      </c>
      <c r="D463" s="53">
        <v>709</v>
      </c>
      <c r="E463" s="2" t="s">
        <v>206</v>
      </c>
      <c r="F463" s="4"/>
      <c r="G463" s="143">
        <f>G464</f>
        <v>10149.700000000001</v>
      </c>
      <c r="H463" s="143">
        <f>H464</f>
        <v>10555.7</v>
      </c>
    </row>
    <row r="464" spans="1:8" ht="14" x14ac:dyDescent="0.3">
      <c r="A464" s="43">
        <v>453</v>
      </c>
      <c r="B464" s="91" t="s">
        <v>91</v>
      </c>
      <c r="C464" s="42">
        <v>906</v>
      </c>
      <c r="D464" s="54">
        <v>709</v>
      </c>
      <c r="E464" s="4" t="s">
        <v>206</v>
      </c>
      <c r="F464" s="4" t="s">
        <v>90</v>
      </c>
      <c r="G464" s="145">
        <v>10149.700000000001</v>
      </c>
      <c r="H464" s="145">
        <v>10555.7</v>
      </c>
    </row>
    <row r="465" spans="1:8" ht="52" x14ac:dyDescent="0.3">
      <c r="A465" s="43">
        <v>454</v>
      </c>
      <c r="B465" s="92" t="s">
        <v>608</v>
      </c>
      <c r="C465" s="28">
        <v>906</v>
      </c>
      <c r="D465" s="87">
        <v>709</v>
      </c>
      <c r="E465" s="82" t="s">
        <v>577</v>
      </c>
      <c r="F465" s="10"/>
      <c r="G465" s="143">
        <f>G466</f>
        <v>8300</v>
      </c>
      <c r="H465" s="143">
        <f>H466</f>
        <v>8300</v>
      </c>
    </row>
    <row r="466" spans="1:8" ht="14" x14ac:dyDescent="0.3">
      <c r="A466" s="43">
        <v>455</v>
      </c>
      <c r="B466" s="91" t="s">
        <v>91</v>
      </c>
      <c r="C466" s="42">
        <v>906</v>
      </c>
      <c r="D466" s="88">
        <v>709</v>
      </c>
      <c r="E466" s="12" t="s">
        <v>577</v>
      </c>
      <c r="F466" s="4" t="s">
        <v>90</v>
      </c>
      <c r="G466" s="144">
        <v>8300</v>
      </c>
      <c r="H466" s="144">
        <v>8300</v>
      </c>
    </row>
    <row r="467" spans="1:8" ht="39" x14ac:dyDescent="0.3">
      <c r="A467" s="43">
        <v>456</v>
      </c>
      <c r="B467" s="92" t="s">
        <v>186</v>
      </c>
      <c r="C467" s="28">
        <v>906</v>
      </c>
      <c r="D467" s="53">
        <v>709</v>
      </c>
      <c r="E467" s="2" t="s">
        <v>283</v>
      </c>
      <c r="F467" s="2"/>
      <c r="G467" s="143">
        <f>G468</f>
        <v>1000</v>
      </c>
      <c r="H467" s="143">
        <f>H468</f>
        <v>1000</v>
      </c>
    </row>
    <row r="468" spans="1:8" ht="52" x14ac:dyDescent="0.3">
      <c r="A468" s="43">
        <v>457</v>
      </c>
      <c r="B468" s="85" t="s">
        <v>671</v>
      </c>
      <c r="C468" s="28">
        <v>906</v>
      </c>
      <c r="D468" s="53">
        <v>709</v>
      </c>
      <c r="E468" s="31" t="s">
        <v>284</v>
      </c>
      <c r="F468" s="31"/>
      <c r="G468" s="143">
        <f>G469</f>
        <v>1000</v>
      </c>
      <c r="H468" s="143">
        <f>H469</f>
        <v>1000</v>
      </c>
    </row>
    <row r="469" spans="1:8" ht="14" x14ac:dyDescent="0.3">
      <c r="A469" s="43">
        <v>458</v>
      </c>
      <c r="B469" s="91" t="s">
        <v>91</v>
      </c>
      <c r="C469" s="42">
        <v>906</v>
      </c>
      <c r="D469" s="54">
        <v>709</v>
      </c>
      <c r="E469" s="51" t="s">
        <v>284</v>
      </c>
      <c r="F469" s="4" t="s">
        <v>90</v>
      </c>
      <c r="G469" s="144">
        <v>1000</v>
      </c>
      <c r="H469" s="144">
        <v>1000</v>
      </c>
    </row>
    <row r="470" spans="1:8" ht="39" x14ac:dyDescent="0.3">
      <c r="A470" s="43">
        <v>459</v>
      </c>
      <c r="B470" s="28" t="s">
        <v>634</v>
      </c>
      <c r="C470" s="28">
        <v>906</v>
      </c>
      <c r="D470" s="1">
        <v>709</v>
      </c>
      <c r="E470" s="2" t="s">
        <v>296</v>
      </c>
      <c r="F470" s="2"/>
      <c r="G470" s="143">
        <f>G471+G474+G477</f>
        <v>30792.5</v>
      </c>
      <c r="H470" s="143">
        <f>H471+H474+H477</f>
        <v>31096.5</v>
      </c>
    </row>
    <row r="471" spans="1:8" ht="26" x14ac:dyDescent="0.3">
      <c r="A471" s="43">
        <v>460</v>
      </c>
      <c r="B471" s="5" t="s">
        <v>109</v>
      </c>
      <c r="C471" s="28">
        <v>906</v>
      </c>
      <c r="D471" s="1">
        <v>709</v>
      </c>
      <c r="E471" s="2" t="s">
        <v>321</v>
      </c>
      <c r="F471" s="2"/>
      <c r="G471" s="143">
        <f>G472+G473</f>
        <v>4963</v>
      </c>
      <c r="H471" s="143">
        <f>H472+H473</f>
        <v>5017</v>
      </c>
    </row>
    <row r="472" spans="1:8" ht="26" x14ac:dyDescent="0.3">
      <c r="A472" s="43">
        <v>461</v>
      </c>
      <c r="B472" s="7" t="s">
        <v>81</v>
      </c>
      <c r="C472" s="42">
        <v>906</v>
      </c>
      <c r="D472" s="3">
        <v>709</v>
      </c>
      <c r="E472" s="4" t="s">
        <v>321</v>
      </c>
      <c r="F472" s="4" t="s">
        <v>50</v>
      </c>
      <c r="G472" s="144">
        <v>4772</v>
      </c>
      <c r="H472" s="144">
        <v>4826</v>
      </c>
    </row>
    <row r="473" spans="1:8" ht="26" x14ac:dyDescent="0.3">
      <c r="A473" s="43">
        <v>462</v>
      </c>
      <c r="B473" s="7" t="s">
        <v>77</v>
      </c>
      <c r="C473" s="42">
        <v>906</v>
      </c>
      <c r="D473" s="3">
        <v>709</v>
      </c>
      <c r="E473" s="4" t="s">
        <v>321</v>
      </c>
      <c r="F473" s="4">
        <v>240</v>
      </c>
      <c r="G473" s="144">
        <v>191</v>
      </c>
      <c r="H473" s="144">
        <v>191</v>
      </c>
    </row>
    <row r="474" spans="1:8" ht="52" x14ac:dyDescent="0.3">
      <c r="A474" s="43">
        <v>463</v>
      </c>
      <c r="B474" s="5" t="s">
        <v>555</v>
      </c>
      <c r="C474" s="28">
        <v>906</v>
      </c>
      <c r="D474" s="1">
        <v>709</v>
      </c>
      <c r="E474" s="2" t="s">
        <v>322</v>
      </c>
      <c r="F474" s="2"/>
      <c r="G474" s="143">
        <f>G475+G476</f>
        <v>627.5</v>
      </c>
      <c r="H474" s="143">
        <f>H475+H476</f>
        <v>627.5</v>
      </c>
    </row>
    <row r="475" spans="1:8" ht="26" x14ac:dyDescent="0.3">
      <c r="A475" s="43">
        <v>464</v>
      </c>
      <c r="B475" s="7" t="s">
        <v>77</v>
      </c>
      <c r="C475" s="42">
        <v>906</v>
      </c>
      <c r="D475" s="3">
        <v>709</v>
      </c>
      <c r="E475" s="4" t="s">
        <v>322</v>
      </c>
      <c r="F475" s="4">
        <v>240</v>
      </c>
      <c r="G475" s="144">
        <v>600</v>
      </c>
      <c r="H475" s="144">
        <v>600</v>
      </c>
    </row>
    <row r="476" spans="1:8" ht="14" x14ac:dyDescent="0.3">
      <c r="A476" s="43">
        <v>465</v>
      </c>
      <c r="B476" s="91" t="s">
        <v>610</v>
      </c>
      <c r="C476" s="42">
        <v>906</v>
      </c>
      <c r="D476" s="54">
        <v>709</v>
      </c>
      <c r="E476" s="4" t="s">
        <v>322</v>
      </c>
      <c r="F476" s="4" t="s">
        <v>609</v>
      </c>
      <c r="G476" s="144">
        <v>27.5</v>
      </c>
      <c r="H476" s="144">
        <v>27.5</v>
      </c>
    </row>
    <row r="477" spans="1:8" ht="14" x14ac:dyDescent="0.25">
      <c r="A477" s="43">
        <v>466</v>
      </c>
      <c r="B477" s="5" t="s">
        <v>129</v>
      </c>
      <c r="C477" s="28">
        <v>906</v>
      </c>
      <c r="D477" s="1">
        <v>709</v>
      </c>
      <c r="E477" s="2" t="s">
        <v>323</v>
      </c>
      <c r="F477" s="2"/>
      <c r="G477" s="142">
        <f>G478+G479</f>
        <v>25202</v>
      </c>
      <c r="H477" s="142">
        <f>H478+H479</f>
        <v>25452</v>
      </c>
    </row>
    <row r="478" spans="1:8" ht="14" x14ac:dyDescent="0.3">
      <c r="A478" s="43">
        <v>467</v>
      </c>
      <c r="B478" s="7" t="s">
        <v>45</v>
      </c>
      <c r="C478" s="42">
        <v>906</v>
      </c>
      <c r="D478" s="3">
        <v>709</v>
      </c>
      <c r="E478" s="4" t="s">
        <v>323</v>
      </c>
      <c r="F478" s="4" t="s">
        <v>44</v>
      </c>
      <c r="G478" s="144">
        <v>22248</v>
      </c>
      <c r="H478" s="144">
        <v>22498</v>
      </c>
    </row>
    <row r="479" spans="1:8" ht="26" x14ac:dyDescent="0.3">
      <c r="A479" s="43">
        <v>468</v>
      </c>
      <c r="B479" s="7" t="s">
        <v>77</v>
      </c>
      <c r="C479" s="42">
        <v>906</v>
      </c>
      <c r="D479" s="3">
        <v>709</v>
      </c>
      <c r="E479" s="4" t="s">
        <v>323</v>
      </c>
      <c r="F479" s="4">
        <v>240</v>
      </c>
      <c r="G479" s="144">
        <v>2954</v>
      </c>
      <c r="H479" s="144">
        <v>2954</v>
      </c>
    </row>
    <row r="480" spans="1:8" ht="39" x14ac:dyDescent="0.3">
      <c r="A480" s="43">
        <v>469</v>
      </c>
      <c r="B480" s="28" t="s">
        <v>635</v>
      </c>
      <c r="C480" s="28">
        <v>906</v>
      </c>
      <c r="D480" s="9">
        <v>709</v>
      </c>
      <c r="E480" s="10" t="s">
        <v>297</v>
      </c>
      <c r="F480" s="2"/>
      <c r="G480" s="143">
        <f>G481+G484</f>
        <v>50</v>
      </c>
      <c r="H480" s="143">
        <f>H481+H484</f>
        <v>50</v>
      </c>
    </row>
    <row r="481" spans="1:8" ht="26" x14ac:dyDescent="0.3">
      <c r="A481" s="43">
        <v>470</v>
      </c>
      <c r="B481" s="28" t="s">
        <v>170</v>
      </c>
      <c r="C481" s="28">
        <v>906</v>
      </c>
      <c r="D481" s="9">
        <v>709</v>
      </c>
      <c r="E481" s="10" t="s">
        <v>298</v>
      </c>
      <c r="F481" s="2"/>
      <c r="G481" s="143">
        <f>G482</f>
        <v>25</v>
      </c>
      <c r="H481" s="143">
        <f>H482</f>
        <v>25</v>
      </c>
    </row>
    <row r="482" spans="1:8" ht="39" x14ac:dyDescent="0.3">
      <c r="A482" s="43">
        <v>471</v>
      </c>
      <c r="B482" s="5" t="s">
        <v>171</v>
      </c>
      <c r="C482" s="28">
        <v>906</v>
      </c>
      <c r="D482" s="9">
        <v>709</v>
      </c>
      <c r="E482" s="10" t="s">
        <v>551</v>
      </c>
      <c r="F482" s="2"/>
      <c r="G482" s="143">
        <f>G483</f>
        <v>25</v>
      </c>
      <c r="H482" s="143">
        <f>H483</f>
        <v>25</v>
      </c>
    </row>
    <row r="483" spans="1:8" ht="26" x14ac:dyDescent="0.3">
      <c r="A483" s="43">
        <v>472</v>
      </c>
      <c r="B483" s="7" t="s">
        <v>77</v>
      </c>
      <c r="C483" s="42">
        <v>906</v>
      </c>
      <c r="D483" s="11">
        <v>709</v>
      </c>
      <c r="E483" s="12" t="s">
        <v>551</v>
      </c>
      <c r="F483" s="4">
        <v>240</v>
      </c>
      <c r="G483" s="144">
        <v>25</v>
      </c>
      <c r="H483" s="144">
        <v>25</v>
      </c>
    </row>
    <row r="484" spans="1:8" ht="39" x14ac:dyDescent="0.3">
      <c r="A484" s="43">
        <v>473</v>
      </c>
      <c r="B484" s="28" t="s">
        <v>172</v>
      </c>
      <c r="C484" s="28">
        <v>906</v>
      </c>
      <c r="D484" s="9">
        <v>709</v>
      </c>
      <c r="E484" s="10" t="s">
        <v>300</v>
      </c>
      <c r="F484" s="2"/>
      <c r="G484" s="143">
        <f>G485</f>
        <v>25</v>
      </c>
      <c r="H484" s="143">
        <f>H485</f>
        <v>25</v>
      </c>
    </row>
    <row r="485" spans="1:8" ht="39" x14ac:dyDescent="0.3">
      <c r="A485" s="43">
        <v>474</v>
      </c>
      <c r="B485" s="5" t="s">
        <v>173</v>
      </c>
      <c r="C485" s="28">
        <v>906</v>
      </c>
      <c r="D485" s="9">
        <v>709</v>
      </c>
      <c r="E485" s="10" t="s">
        <v>696</v>
      </c>
      <c r="F485" s="2"/>
      <c r="G485" s="143">
        <f>G486</f>
        <v>25</v>
      </c>
      <c r="H485" s="143">
        <f>H486</f>
        <v>25</v>
      </c>
    </row>
    <row r="486" spans="1:8" ht="26" x14ac:dyDescent="0.3">
      <c r="A486" s="43">
        <v>475</v>
      </c>
      <c r="B486" s="7" t="s">
        <v>77</v>
      </c>
      <c r="C486" s="42">
        <v>906</v>
      </c>
      <c r="D486" s="11">
        <v>709</v>
      </c>
      <c r="E486" s="12" t="s">
        <v>696</v>
      </c>
      <c r="F486" s="4" t="s">
        <v>78</v>
      </c>
      <c r="G486" s="144">
        <v>25</v>
      </c>
      <c r="H486" s="144">
        <v>25</v>
      </c>
    </row>
    <row r="487" spans="1:8" ht="39" x14ac:dyDescent="0.3">
      <c r="A487" s="43">
        <v>476</v>
      </c>
      <c r="B487" s="92" t="s">
        <v>711</v>
      </c>
      <c r="C487" s="28">
        <v>906</v>
      </c>
      <c r="D487" s="1">
        <v>709</v>
      </c>
      <c r="E487" s="2" t="s">
        <v>234</v>
      </c>
      <c r="F487" s="2"/>
      <c r="G487" s="143">
        <f>G490+G488</f>
        <v>80</v>
      </c>
      <c r="H487" s="143">
        <f>H490+H488</f>
        <v>80</v>
      </c>
    </row>
    <row r="488" spans="1:8" ht="26" x14ac:dyDescent="0.3">
      <c r="A488" s="43">
        <v>477</v>
      </c>
      <c r="B488" s="85" t="s">
        <v>184</v>
      </c>
      <c r="C488" s="28">
        <v>906</v>
      </c>
      <c r="D488" s="53">
        <v>709</v>
      </c>
      <c r="E488" s="2" t="s">
        <v>425</v>
      </c>
      <c r="F488" s="2"/>
      <c r="G488" s="143">
        <f>G489</f>
        <v>30</v>
      </c>
      <c r="H488" s="143">
        <f>H489</f>
        <v>30</v>
      </c>
    </row>
    <row r="489" spans="1:8" ht="26" x14ac:dyDescent="0.3">
      <c r="A489" s="43">
        <v>478</v>
      </c>
      <c r="B489" s="91" t="s">
        <v>77</v>
      </c>
      <c r="C489" s="42">
        <v>906</v>
      </c>
      <c r="D489" s="54">
        <v>709</v>
      </c>
      <c r="E489" s="4" t="s">
        <v>425</v>
      </c>
      <c r="F489" s="4" t="s">
        <v>78</v>
      </c>
      <c r="G489" s="144">
        <v>30</v>
      </c>
      <c r="H489" s="144">
        <v>30</v>
      </c>
    </row>
    <row r="490" spans="1:8" ht="39" x14ac:dyDescent="0.3">
      <c r="A490" s="43">
        <v>479</v>
      </c>
      <c r="B490" s="28" t="s">
        <v>138</v>
      </c>
      <c r="C490" s="28">
        <v>906</v>
      </c>
      <c r="D490" s="1">
        <v>709</v>
      </c>
      <c r="E490" s="2" t="s">
        <v>269</v>
      </c>
      <c r="F490" s="2"/>
      <c r="G490" s="143">
        <f>G491</f>
        <v>50</v>
      </c>
      <c r="H490" s="143">
        <f>H491</f>
        <v>50</v>
      </c>
    </row>
    <row r="491" spans="1:8" ht="14" x14ac:dyDescent="0.3">
      <c r="A491" s="43">
        <v>480</v>
      </c>
      <c r="B491" s="5" t="s">
        <v>358</v>
      </c>
      <c r="C491" s="28">
        <v>906</v>
      </c>
      <c r="D491" s="1">
        <v>709</v>
      </c>
      <c r="E491" s="2" t="s">
        <v>426</v>
      </c>
      <c r="F491" s="2"/>
      <c r="G491" s="143">
        <f>G492</f>
        <v>50</v>
      </c>
      <c r="H491" s="143">
        <f>H492</f>
        <v>50</v>
      </c>
    </row>
    <row r="492" spans="1:8" ht="26" x14ac:dyDescent="0.3">
      <c r="A492" s="43">
        <v>481</v>
      </c>
      <c r="B492" s="7" t="s">
        <v>77</v>
      </c>
      <c r="C492" s="42">
        <v>906</v>
      </c>
      <c r="D492" s="3">
        <v>709</v>
      </c>
      <c r="E492" s="4" t="s">
        <v>426</v>
      </c>
      <c r="F492" s="4" t="s">
        <v>78</v>
      </c>
      <c r="G492" s="144">
        <v>50</v>
      </c>
      <c r="H492" s="144">
        <v>50</v>
      </c>
    </row>
    <row r="493" spans="1:8" ht="15" x14ac:dyDescent="0.3">
      <c r="A493" s="43">
        <v>482</v>
      </c>
      <c r="B493" s="24" t="s">
        <v>24</v>
      </c>
      <c r="C493" s="5">
        <v>906</v>
      </c>
      <c r="D493" s="1">
        <v>1000</v>
      </c>
      <c r="E493" s="2"/>
      <c r="F493" s="2"/>
      <c r="G493" s="143">
        <f>G494</f>
        <v>653</v>
      </c>
      <c r="H493" s="143">
        <f>H494</f>
        <v>653</v>
      </c>
    </row>
    <row r="494" spans="1:8" ht="15" x14ac:dyDescent="0.3">
      <c r="A494" s="43">
        <v>483</v>
      </c>
      <c r="B494" s="90" t="s">
        <v>538</v>
      </c>
      <c r="C494" s="28">
        <v>906</v>
      </c>
      <c r="D494" s="53">
        <v>1004</v>
      </c>
      <c r="E494" s="2"/>
      <c r="F494" s="2"/>
      <c r="G494" s="143">
        <f>G495</f>
        <v>653</v>
      </c>
      <c r="H494" s="143">
        <f>H495</f>
        <v>653</v>
      </c>
    </row>
    <row r="495" spans="1:8" ht="39" x14ac:dyDescent="0.3">
      <c r="A495" s="43">
        <v>484</v>
      </c>
      <c r="B495" s="92" t="s">
        <v>633</v>
      </c>
      <c r="C495" s="28">
        <v>906</v>
      </c>
      <c r="D495" s="53">
        <v>1004</v>
      </c>
      <c r="E495" s="2" t="s">
        <v>279</v>
      </c>
      <c r="F495" s="2"/>
      <c r="G495" s="143">
        <f>G499+G496</f>
        <v>653</v>
      </c>
      <c r="H495" s="143">
        <f>H499+H496</f>
        <v>653</v>
      </c>
    </row>
    <row r="496" spans="1:8" ht="26" x14ac:dyDescent="0.3">
      <c r="A496" s="43">
        <v>485</v>
      </c>
      <c r="B496" s="92" t="s">
        <v>119</v>
      </c>
      <c r="C496" s="28">
        <v>906</v>
      </c>
      <c r="D496" s="53">
        <v>1004</v>
      </c>
      <c r="E496" s="2" t="s">
        <v>280</v>
      </c>
      <c r="F496" s="2"/>
      <c r="G496" s="143">
        <f>G497</f>
        <v>153</v>
      </c>
      <c r="H496" s="143">
        <f>H497</f>
        <v>153</v>
      </c>
    </row>
    <row r="497" spans="1:8" ht="78" x14ac:dyDescent="0.3">
      <c r="A497" s="43">
        <v>486</v>
      </c>
      <c r="B497" s="85" t="s">
        <v>713</v>
      </c>
      <c r="C497" s="28">
        <v>906</v>
      </c>
      <c r="D497" s="53">
        <v>1004</v>
      </c>
      <c r="E497" s="2" t="s">
        <v>714</v>
      </c>
      <c r="F497" s="2"/>
      <c r="G497" s="143">
        <f>G498</f>
        <v>153</v>
      </c>
      <c r="H497" s="143">
        <f>H498</f>
        <v>153</v>
      </c>
    </row>
    <row r="498" spans="1:8" ht="14" x14ac:dyDescent="0.3">
      <c r="A498" s="43">
        <v>487</v>
      </c>
      <c r="B498" s="91" t="s">
        <v>91</v>
      </c>
      <c r="C498" s="42">
        <v>906</v>
      </c>
      <c r="D498" s="54">
        <v>1004</v>
      </c>
      <c r="E498" s="4" t="s">
        <v>714</v>
      </c>
      <c r="F498" s="4" t="s">
        <v>90</v>
      </c>
      <c r="G498" s="144">
        <v>153</v>
      </c>
      <c r="H498" s="144">
        <v>153</v>
      </c>
    </row>
    <row r="499" spans="1:8" ht="26" x14ac:dyDescent="0.3">
      <c r="A499" s="43">
        <v>488</v>
      </c>
      <c r="B499" s="92" t="s">
        <v>122</v>
      </c>
      <c r="C499" s="28">
        <v>906</v>
      </c>
      <c r="D499" s="53">
        <v>1004</v>
      </c>
      <c r="E499" s="2" t="s">
        <v>285</v>
      </c>
      <c r="F499" s="2"/>
      <c r="G499" s="143">
        <f>G500</f>
        <v>500</v>
      </c>
      <c r="H499" s="143">
        <f>H500</f>
        <v>500</v>
      </c>
    </row>
    <row r="500" spans="1:8" ht="39" x14ac:dyDescent="0.3">
      <c r="A500" s="43">
        <v>489</v>
      </c>
      <c r="B500" s="110" t="s">
        <v>532</v>
      </c>
      <c r="C500" s="28">
        <v>906</v>
      </c>
      <c r="D500" s="53">
        <v>1004</v>
      </c>
      <c r="E500" s="2" t="s">
        <v>289</v>
      </c>
      <c r="F500" s="2"/>
      <c r="G500" s="143">
        <f>G501</f>
        <v>500</v>
      </c>
      <c r="H500" s="143">
        <f>H501</f>
        <v>500</v>
      </c>
    </row>
    <row r="501" spans="1:8" ht="14" x14ac:dyDescent="0.3">
      <c r="A501" s="43">
        <v>490</v>
      </c>
      <c r="B501" s="91" t="s">
        <v>91</v>
      </c>
      <c r="C501" s="42">
        <v>906</v>
      </c>
      <c r="D501" s="54">
        <v>1004</v>
      </c>
      <c r="E501" s="4" t="s">
        <v>289</v>
      </c>
      <c r="F501" s="4" t="s">
        <v>90</v>
      </c>
      <c r="G501" s="145">
        <v>500</v>
      </c>
      <c r="H501" s="145">
        <v>500</v>
      </c>
    </row>
    <row r="502" spans="1:8" ht="15" x14ac:dyDescent="0.3">
      <c r="A502" s="43">
        <v>491</v>
      </c>
      <c r="B502" s="24" t="s">
        <v>34</v>
      </c>
      <c r="C502" s="5">
        <v>906</v>
      </c>
      <c r="D502" s="1">
        <v>1100</v>
      </c>
      <c r="E502" s="4"/>
      <c r="F502" s="4"/>
      <c r="G502" s="143">
        <f>G511+G503</f>
        <v>30454.699999999997</v>
      </c>
      <c r="H502" s="143">
        <f>H511+H503</f>
        <v>30454.699999999997</v>
      </c>
    </row>
    <row r="503" spans="1:8" ht="14" x14ac:dyDescent="0.3">
      <c r="A503" s="43">
        <v>492</v>
      </c>
      <c r="B503" s="85" t="s">
        <v>611</v>
      </c>
      <c r="C503" s="5">
        <v>906</v>
      </c>
      <c r="D503" s="53">
        <v>1101</v>
      </c>
      <c r="E503" s="10"/>
      <c r="F503" s="10"/>
      <c r="G503" s="143">
        <f>G504</f>
        <v>13865.4</v>
      </c>
      <c r="H503" s="143">
        <f>H504</f>
        <v>13865.4</v>
      </c>
    </row>
    <row r="504" spans="1:8" ht="39" x14ac:dyDescent="0.3">
      <c r="A504" s="43">
        <v>493</v>
      </c>
      <c r="B504" s="92" t="s">
        <v>127</v>
      </c>
      <c r="C504" s="5">
        <v>906</v>
      </c>
      <c r="D504" s="53">
        <v>1101</v>
      </c>
      <c r="E504" s="31" t="s">
        <v>290</v>
      </c>
      <c r="F504" s="2"/>
      <c r="G504" s="143">
        <f>G505+G507+G509</f>
        <v>13865.4</v>
      </c>
      <c r="H504" s="143">
        <f>H505+H507+H509</f>
        <v>13865.4</v>
      </c>
    </row>
    <row r="505" spans="1:8" ht="14" x14ac:dyDescent="0.3">
      <c r="A505" s="43">
        <v>494</v>
      </c>
      <c r="B505" s="85" t="s">
        <v>129</v>
      </c>
      <c r="C505" s="5">
        <v>906</v>
      </c>
      <c r="D505" s="53">
        <v>1101</v>
      </c>
      <c r="E505" s="2" t="s">
        <v>291</v>
      </c>
      <c r="F505" s="2"/>
      <c r="G505" s="143">
        <f>G506</f>
        <v>12825.4</v>
      </c>
      <c r="H505" s="143">
        <f>H506</f>
        <v>12825.4</v>
      </c>
    </row>
    <row r="506" spans="1:8" ht="14" x14ac:dyDescent="0.3">
      <c r="A506" s="43">
        <v>495</v>
      </c>
      <c r="B506" s="91" t="s">
        <v>91</v>
      </c>
      <c r="C506" s="7">
        <v>906</v>
      </c>
      <c r="D506" s="54">
        <v>1101</v>
      </c>
      <c r="E506" s="4" t="s">
        <v>291</v>
      </c>
      <c r="F506" s="4" t="s">
        <v>90</v>
      </c>
      <c r="G506" s="144">
        <v>12825.4</v>
      </c>
      <c r="H506" s="144">
        <v>12825.4</v>
      </c>
    </row>
    <row r="507" spans="1:8" ht="39" x14ac:dyDescent="0.3">
      <c r="A507" s="43">
        <v>496</v>
      </c>
      <c r="B507" s="85" t="s">
        <v>448</v>
      </c>
      <c r="C507" s="5">
        <v>906</v>
      </c>
      <c r="D507" s="53">
        <v>1101</v>
      </c>
      <c r="E507" s="2" t="s">
        <v>380</v>
      </c>
      <c r="F507" s="4"/>
      <c r="G507" s="143">
        <f>G508</f>
        <v>650</v>
      </c>
      <c r="H507" s="143">
        <f>H508</f>
        <v>650</v>
      </c>
    </row>
    <row r="508" spans="1:8" ht="14" x14ac:dyDescent="0.3">
      <c r="A508" s="43">
        <v>497</v>
      </c>
      <c r="B508" s="91" t="s">
        <v>91</v>
      </c>
      <c r="C508" s="7">
        <v>906</v>
      </c>
      <c r="D508" s="54">
        <v>1101</v>
      </c>
      <c r="E508" s="4" t="s">
        <v>380</v>
      </c>
      <c r="F508" s="4" t="s">
        <v>90</v>
      </c>
      <c r="G508" s="144">
        <v>650</v>
      </c>
      <c r="H508" s="144">
        <v>650</v>
      </c>
    </row>
    <row r="509" spans="1:8" ht="26" x14ac:dyDescent="0.3">
      <c r="A509" s="43">
        <v>498</v>
      </c>
      <c r="B509" s="85" t="s">
        <v>477</v>
      </c>
      <c r="C509" s="5">
        <v>906</v>
      </c>
      <c r="D509" s="53">
        <v>1101</v>
      </c>
      <c r="E509" s="2" t="s">
        <v>478</v>
      </c>
      <c r="F509" s="4"/>
      <c r="G509" s="143">
        <f>G510</f>
        <v>390</v>
      </c>
      <c r="H509" s="143">
        <f>H510</f>
        <v>390</v>
      </c>
    </row>
    <row r="510" spans="1:8" ht="14" x14ac:dyDescent="0.3">
      <c r="A510" s="43">
        <v>499</v>
      </c>
      <c r="B510" s="91" t="s">
        <v>91</v>
      </c>
      <c r="C510" s="7">
        <v>906</v>
      </c>
      <c r="D510" s="54">
        <v>1101</v>
      </c>
      <c r="E510" s="4" t="s">
        <v>478</v>
      </c>
      <c r="F510" s="4" t="s">
        <v>90</v>
      </c>
      <c r="G510" s="144">
        <v>390</v>
      </c>
      <c r="H510" s="144">
        <v>390</v>
      </c>
    </row>
    <row r="511" spans="1:8" ht="14" x14ac:dyDescent="0.3">
      <c r="A511" s="43">
        <v>500</v>
      </c>
      <c r="B511" s="85" t="s">
        <v>539</v>
      </c>
      <c r="C511" s="28">
        <v>906</v>
      </c>
      <c r="D511" s="99">
        <v>1103</v>
      </c>
      <c r="E511" s="109"/>
      <c r="F511" s="4"/>
      <c r="G511" s="143">
        <f>G512</f>
        <v>16589.3</v>
      </c>
      <c r="H511" s="143">
        <f>H512</f>
        <v>16589.3</v>
      </c>
    </row>
    <row r="512" spans="1:8" ht="39" x14ac:dyDescent="0.3">
      <c r="A512" s="43">
        <v>501</v>
      </c>
      <c r="B512" s="92" t="s">
        <v>619</v>
      </c>
      <c r="C512" s="28">
        <v>906</v>
      </c>
      <c r="D512" s="99">
        <v>1103</v>
      </c>
      <c r="E512" s="10" t="s">
        <v>292</v>
      </c>
      <c r="F512" s="10"/>
      <c r="G512" s="143">
        <f>G513+G515</f>
        <v>16589.3</v>
      </c>
      <c r="H512" s="143">
        <f>H513+H515</f>
        <v>16589.3</v>
      </c>
    </row>
    <row r="513" spans="1:8" ht="26" x14ac:dyDescent="0.3">
      <c r="A513" s="43">
        <v>502</v>
      </c>
      <c r="B513" s="85" t="s">
        <v>460</v>
      </c>
      <c r="C513" s="5">
        <v>906</v>
      </c>
      <c r="D513" s="53">
        <v>1103</v>
      </c>
      <c r="E513" s="10" t="s">
        <v>655</v>
      </c>
      <c r="F513" s="4"/>
      <c r="G513" s="143">
        <f>G514</f>
        <v>16534</v>
      </c>
      <c r="H513" s="143">
        <f>H514</f>
        <v>16534</v>
      </c>
    </row>
    <row r="514" spans="1:8" ht="14" x14ac:dyDescent="0.3">
      <c r="A514" s="43">
        <v>503</v>
      </c>
      <c r="B514" s="91" t="s">
        <v>91</v>
      </c>
      <c r="C514" s="42">
        <v>906</v>
      </c>
      <c r="D514" s="54">
        <v>1103</v>
      </c>
      <c r="E514" s="12" t="s">
        <v>655</v>
      </c>
      <c r="F514" s="4" t="s">
        <v>90</v>
      </c>
      <c r="G514" s="144">
        <v>16534</v>
      </c>
      <c r="H514" s="144">
        <v>16534</v>
      </c>
    </row>
    <row r="515" spans="1:8" ht="39" x14ac:dyDescent="0.3">
      <c r="A515" s="43">
        <v>504</v>
      </c>
      <c r="B515" s="85" t="s">
        <v>724</v>
      </c>
      <c r="C515" s="28">
        <v>906</v>
      </c>
      <c r="D515" s="99">
        <v>1103</v>
      </c>
      <c r="E515" s="10" t="s">
        <v>725</v>
      </c>
      <c r="F515" s="10"/>
      <c r="G515" s="143">
        <f>G516</f>
        <v>55.3</v>
      </c>
      <c r="H515" s="143">
        <f>H516</f>
        <v>55.3</v>
      </c>
    </row>
    <row r="516" spans="1:8" ht="14" x14ac:dyDescent="0.3">
      <c r="A516" s="43">
        <v>505</v>
      </c>
      <c r="B516" s="91" t="s">
        <v>91</v>
      </c>
      <c r="C516" s="42">
        <v>906</v>
      </c>
      <c r="D516" s="100">
        <v>1103</v>
      </c>
      <c r="E516" s="12" t="s">
        <v>725</v>
      </c>
      <c r="F516" s="12" t="s">
        <v>90</v>
      </c>
      <c r="G516" s="144">
        <v>55.3</v>
      </c>
      <c r="H516" s="144">
        <v>55.3</v>
      </c>
    </row>
    <row r="517" spans="1:8" ht="30" x14ac:dyDescent="0.3">
      <c r="A517" s="43">
        <v>506</v>
      </c>
      <c r="B517" s="24" t="s">
        <v>433</v>
      </c>
      <c r="C517" s="28">
        <v>908</v>
      </c>
      <c r="D517" s="54"/>
      <c r="E517" s="4"/>
      <c r="F517" s="4"/>
      <c r="G517" s="143">
        <f>G523+G518</f>
        <v>246413</v>
      </c>
      <c r="H517" s="143">
        <f>H523+H518</f>
        <v>247307</v>
      </c>
    </row>
    <row r="518" spans="1:8" ht="15" x14ac:dyDescent="0.3">
      <c r="A518" s="43">
        <v>507</v>
      </c>
      <c r="B518" s="24" t="s">
        <v>13</v>
      </c>
      <c r="C518" s="31" t="s">
        <v>670</v>
      </c>
      <c r="D518" s="31" t="s">
        <v>474</v>
      </c>
      <c r="E518" s="12"/>
      <c r="F518" s="12"/>
      <c r="G518" s="143">
        <f t="shared" ref="G518:H521" si="19">G519</f>
        <v>820</v>
      </c>
      <c r="H518" s="143">
        <f t="shared" si="19"/>
        <v>1000</v>
      </c>
    </row>
    <row r="519" spans="1:8" ht="14" x14ac:dyDescent="0.3">
      <c r="A519" s="43">
        <v>508</v>
      </c>
      <c r="B519" s="85" t="s">
        <v>16</v>
      </c>
      <c r="C519" s="28">
        <v>908</v>
      </c>
      <c r="D519" s="53">
        <v>503</v>
      </c>
      <c r="E519" s="2"/>
      <c r="F519" s="2"/>
      <c r="G519" s="143">
        <f t="shared" si="19"/>
        <v>820</v>
      </c>
      <c r="H519" s="143">
        <f t="shared" si="19"/>
        <v>1000</v>
      </c>
    </row>
    <row r="520" spans="1:8" ht="39" x14ac:dyDescent="0.3">
      <c r="A520" s="43">
        <v>509</v>
      </c>
      <c r="B520" s="92" t="s">
        <v>669</v>
      </c>
      <c r="C520" s="28">
        <v>908</v>
      </c>
      <c r="D520" s="53">
        <v>503</v>
      </c>
      <c r="E520" s="2" t="s">
        <v>351</v>
      </c>
      <c r="F520" s="2"/>
      <c r="G520" s="143">
        <f t="shared" si="19"/>
        <v>820</v>
      </c>
      <c r="H520" s="143">
        <f t="shared" si="19"/>
        <v>1000</v>
      </c>
    </row>
    <row r="521" spans="1:8" ht="39" x14ac:dyDescent="0.3">
      <c r="A521" s="43">
        <v>510</v>
      </c>
      <c r="B521" s="85" t="s">
        <v>439</v>
      </c>
      <c r="C521" s="28">
        <v>908</v>
      </c>
      <c r="D521" s="53">
        <v>503</v>
      </c>
      <c r="E521" s="31" t="s">
        <v>352</v>
      </c>
      <c r="F521" s="2"/>
      <c r="G521" s="143">
        <f t="shared" si="19"/>
        <v>820</v>
      </c>
      <c r="H521" s="143">
        <f t="shared" si="19"/>
        <v>1000</v>
      </c>
    </row>
    <row r="522" spans="1:8" ht="14" x14ac:dyDescent="0.3">
      <c r="A522" s="43">
        <v>511</v>
      </c>
      <c r="B522" s="91" t="s">
        <v>91</v>
      </c>
      <c r="C522" s="42">
        <v>908</v>
      </c>
      <c r="D522" s="54">
        <v>503</v>
      </c>
      <c r="E522" s="51" t="s">
        <v>352</v>
      </c>
      <c r="F522" s="4" t="s">
        <v>90</v>
      </c>
      <c r="G522" s="144">
        <v>820</v>
      </c>
      <c r="H522" s="144">
        <v>1000</v>
      </c>
    </row>
    <row r="523" spans="1:8" ht="15" x14ac:dyDescent="0.3">
      <c r="A523" s="43">
        <v>512</v>
      </c>
      <c r="B523" s="24" t="s">
        <v>40</v>
      </c>
      <c r="C523" s="5">
        <v>908</v>
      </c>
      <c r="D523" s="1">
        <v>800</v>
      </c>
      <c r="E523" s="2"/>
      <c r="F523" s="2"/>
      <c r="G523" s="143">
        <f>G524+G541</f>
        <v>245593</v>
      </c>
      <c r="H523" s="143">
        <f>H524+H541</f>
        <v>246307</v>
      </c>
    </row>
    <row r="524" spans="1:8" ht="14" x14ac:dyDescent="0.3">
      <c r="A524" s="43">
        <v>513</v>
      </c>
      <c r="B524" s="5" t="s">
        <v>23</v>
      </c>
      <c r="C524" s="5">
        <v>908</v>
      </c>
      <c r="D524" s="1">
        <v>801</v>
      </c>
      <c r="E524" s="2"/>
      <c r="F524" s="2"/>
      <c r="G524" s="143">
        <f>G525</f>
        <v>206595</v>
      </c>
      <c r="H524" s="143">
        <f>H525</f>
        <v>206895</v>
      </c>
    </row>
    <row r="525" spans="1:8" ht="26" x14ac:dyDescent="0.3">
      <c r="A525" s="43">
        <v>514</v>
      </c>
      <c r="B525" s="92" t="s">
        <v>570</v>
      </c>
      <c r="C525" s="5">
        <v>908</v>
      </c>
      <c r="D525" s="1">
        <v>801</v>
      </c>
      <c r="E525" s="2" t="s">
        <v>209</v>
      </c>
      <c r="F525" s="2"/>
      <c r="G525" s="143">
        <f>G526</f>
        <v>206595</v>
      </c>
      <c r="H525" s="143">
        <f>H526</f>
        <v>206895</v>
      </c>
    </row>
    <row r="526" spans="1:8" ht="14" x14ac:dyDescent="0.3">
      <c r="A526" s="43">
        <v>515</v>
      </c>
      <c r="B526" s="28" t="s">
        <v>105</v>
      </c>
      <c r="C526" s="5">
        <v>908</v>
      </c>
      <c r="D526" s="1">
        <v>801</v>
      </c>
      <c r="E526" s="10" t="s">
        <v>208</v>
      </c>
      <c r="F526" s="2"/>
      <c r="G526" s="143">
        <f>G527+G529+G531+G533+G537+G539</f>
        <v>206595</v>
      </c>
      <c r="H526" s="143">
        <f>H527+H529+H531+H533+H537+H539</f>
        <v>206895</v>
      </c>
    </row>
    <row r="527" spans="1:8" ht="39" x14ac:dyDescent="0.3">
      <c r="A527" s="43">
        <v>516</v>
      </c>
      <c r="B527" s="5" t="s">
        <v>152</v>
      </c>
      <c r="C527" s="5">
        <v>908</v>
      </c>
      <c r="D527" s="1">
        <v>801</v>
      </c>
      <c r="E527" s="2" t="s">
        <v>595</v>
      </c>
      <c r="F527" s="2"/>
      <c r="G527" s="143">
        <f>G528</f>
        <v>40300</v>
      </c>
      <c r="H527" s="143">
        <f>H528</f>
        <v>40400</v>
      </c>
    </row>
    <row r="528" spans="1:8" ht="14" x14ac:dyDescent="0.3">
      <c r="A528" s="43">
        <v>517</v>
      </c>
      <c r="B528" s="7" t="s">
        <v>91</v>
      </c>
      <c r="C528" s="7">
        <v>908</v>
      </c>
      <c r="D528" s="3">
        <v>801</v>
      </c>
      <c r="E528" s="4" t="s">
        <v>595</v>
      </c>
      <c r="F528" s="4" t="s">
        <v>90</v>
      </c>
      <c r="G528" s="144">
        <v>40300</v>
      </c>
      <c r="H528" s="144">
        <v>40400</v>
      </c>
    </row>
    <row r="529" spans="1:8" ht="52" x14ac:dyDescent="0.3">
      <c r="A529" s="43">
        <v>518</v>
      </c>
      <c r="B529" s="85" t="s">
        <v>153</v>
      </c>
      <c r="C529" s="5">
        <v>908</v>
      </c>
      <c r="D529" s="1">
        <v>801</v>
      </c>
      <c r="E529" s="2" t="s">
        <v>207</v>
      </c>
      <c r="F529" s="2"/>
      <c r="G529" s="143">
        <f>G530</f>
        <v>36100</v>
      </c>
      <c r="H529" s="143">
        <f>H530</f>
        <v>36200</v>
      </c>
    </row>
    <row r="530" spans="1:8" ht="14" x14ac:dyDescent="0.3">
      <c r="A530" s="43">
        <v>519</v>
      </c>
      <c r="B530" s="7" t="s">
        <v>86</v>
      </c>
      <c r="C530" s="7">
        <v>908</v>
      </c>
      <c r="D530" s="3">
        <v>801</v>
      </c>
      <c r="E530" s="4" t="s">
        <v>207</v>
      </c>
      <c r="F530" s="4" t="s">
        <v>85</v>
      </c>
      <c r="G530" s="144">
        <v>36100</v>
      </c>
      <c r="H530" s="144">
        <v>36200</v>
      </c>
    </row>
    <row r="531" spans="1:8" ht="26" x14ac:dyDescent="0.3">
      <c r="A531" s="43">
        <v>520</v>
      </c>
      <c r="B531" s="5" t="s">
        <v>154</v>
      </c>
      <c r="C531" s="5">
        <v>908</v>
      </c>
      <c r="D531" s="1">
        <v>801</v>
      </c>
      <c r="E531" s="2" t="s">
        <v>210</v>
      </c>
      <c r="F531" s="2"/>
      <c r="G531" s="143">
        <f>G532</f>
        <v>129100</v>
      </c>
      <c r="H531" s="143">
        <f>H532</f>
        <v>129200</v>
      </c>
    </row>
    <row r="532" spans="1:8" ht="14" x14ac:dyDescent="0.3">
      <c r="A532" s="43">
        <v>521</v>
      </c>
      <c r="B532" s="7" t="s">
        <v>86</v>
      </c>
      <c r="C532" s="7">
        <v>908</v>
      </c>
      <c r="D532" s="3">
        <v>801</v>
      </c>
      <c r="E532" s="4" t="s">
        <v>210</v>
      </c>
      <c r="F532" s="4" t="s">
        <v>85</v>
      </c>
      <c r="G532" s="144">
        <v>129100</v>
      </c>
      <c r="H532" s="144">
        <v>129200</v>
      </c>
    </row>
    <row r="533" spans="1:8" ht="14" x14ac:dyDescent="0.3">
      <c r="A533" s="43">
        <v>522</v>
      </c>
      <c r="B533" s="5" t="s">
        <v>38</v>
      </c>
      <c r="C533" s="5">
        <v>908</v>
      </c>
      <c r="D533" s="1">
        <v>801</v>
      </c>
      <c r="E533" s="2" t="s">
        <v>596</v>
      </c>
      <c r="F533" s="2"/>
      <c r="G533" s="143">
        <f>G535+G534+G536</f>
        <v>545</v>
      </c>
      <c r="H533" s="143">
        <f>H535+H534+H536</f>
        <v>545</v>
      </c>
    </row>
    <row r="534" spans="1:8" ht="26" x14ac:dyDescent="0.3">
      <c r="A534" s="43">
        <v>523</v>
      </c>
      <c r="B534" s="7" t="s">
        <v>77</v>
      </c>
      <c r="C534" s="7">
        <v>908</v>
      </c>
      <c r="D534" s="3">
        <v>801</v>
      </c>
      <c r="E534" s="4" t="s">
        <v>596</v>
      </c>
      <c r="F534" s="4" t="s">
        <v>78</v>
      </c>
      <c r="G534" s="144">
        <v>50</v>
      </c>
      <c r="H534" s="144">
        <v>50</v>
      </c>
    </row>
    <row r="535" spans="1:8" ht="14" x14ac:dyDescent="0.3">
      <c r="A535" s="43">
        <v>524</v>
      </c>
      <c r="B535" s="7" t="s">
        <v>86</v>
      </c>
      <c r="C535" s="7">
        <v>908</v>
      </c>
      <c r="D535" s="3">
        <v>801</v>
      </c>
      <c r="E535" s="4" t="s">
        <v>596</v>
      </c>
      <c r="F535" s="4" t="s">
        <v>85</v>
      </c>
      <c r="G535" s="144">
        <v>455</v>
      </c>
      <c r="H535" s="144">
        <v>455</v>
      </c>
    </row>
    <row r="536" spans="1:8" ht="14" x14ac:dyDescent="0.3">
      <c r="A536" s="43">
        <v>525</v>
      </c>
      <c r="B536" s="7" t="s">
        <v>91</v>
      </c>
      <c r="C536" s="7">
        <v>908</v>
      </c>
      <c r="D536" s="3">
        <v>801</v>
      </c>
      <c r="E536" s="4" t="s">
        <v>596</v>
      </c>
      <c r="F536" s="4" t="s">
        <v>90</v>
      </c>
      <c r="G536" s="144">
        <v>40</v>
      </c>
      <c r="H536" s="144">
        <v>40</v>
      </c>
    </row>
    <row r="537" spans="1:8" ht="65" x14ac:dyDescent="0.3">
      <c r="A537" s="43">
        <v>526</v>
      </c>
      <c r="B537" s="85" t="s">
        <v>375</v>
      </c>
      <c r="C537" s="5">
        <v>908</v>
      </c>
      <c r="D537" s="53">
        <v>801</v>
      </c>
      <c r="E537" s="2" t="s">
        <v>212</v>
      </c>
      <c r="F537" s="4"/>
      <c r="G537" s="143">
        <f>G538</f>
        <v>500</v>
      </c>
      <c r="H537" s="143">
        <f>H538</f>
        <v>500</v>
      </c>
    </row>
    <row r="538" spans="1:8" ht="15.5" x14ac:dyDescent="0.35">
      <c r="A538" s="43">
        <v>527</v>
      </c>
      <c r="B538" s="91" t="s">
        <v>86</v>
      </c>
      <c r="C538" s="7">
        <v>908</v>
      </c>
      <c r="D538" s="54">
        <v>801</v>
      </c>
      <c r="E538" s="4" t="s">
        <v>212</v>
      </c>
      <c r="F538" s="4" t="s">
        <v>85</v>
      </c>
      <c r="G538" s="138">
        <v>500</v>
      </c>
      <c r="H538" s="138">
        <v>500</v>
      </c>
    </row>
    <row r="539" spans="1:8" ht="65" x14ac:dyDescent="0.3">
      <c r="A539" s="43">
        <v>528</v>
      </c>
      <c r="B539" s="92" t="s">
        <v>589</v>
      </c>
      <c r="C539" s="5">
        <v>908</v>
      </c>
      <c r="D539" s="87">
        <v>801</v>
      </c>
      <c r="E539" s="10" t="s">
        <v>588</v>
      </c>
      <c r="F539" s="2"/>
      <c r="G539" s="143">
        <f>G540</f>
        <v>50</v>
      </c>
      <c r="H539" s="143">
        <f>H540</f>
        <v>50</v>
      </c>
    </row>
    <row r="540" spans="1:8" ht="14" x14ac:dyDescent="0.3">
      <c r="A540" s="43">
        <v>529</v>
      </c>
      <c r="B540" s="91" t="s">
        <v>91</v>
      </c>
      <c r="C540" s="7">
        <v>908</v>
      </c>
      <c r="D540" s="88">
        <v>801</v>
      </c>
      <c r="E540" s="12" t="s">
        <v>588</v>
      </c>
      <c r="F540" s="4" t="s">
        <v>90</v>
      </c>
      <c r="G540" s="144">
        <v>50</v>
      </c>
      <c r="H540" s="144">
        <v>50</v>
      </c>
    </row>
    <row r="541" spans="1:8" ht="15" x14ac:dyDescent="0.3">
      <c r="A541" s="43">
        <v>530</v>
      </c>
      <c r="B541" s="45" t="s">
        <v>89</v>
      </c>
      <c r="C541" s="5">
        <v>908</v>
      </c>
      <c r="D541" s="52" t="s">
        <v>87</v>
      </c>
      <c r="E541" s="44" t="s">
        <v>88</v>
      </c>
      <c r="F541" s="44" t="s">
        <v>88</v>
      </c>
      <c r="G541" s="143">
        <f>G542+G547</f>
        <v>38998</v>
      </c>
      <c r="H541" s="143">
        <f>H542+H547</f>
        <v>39412</v>
      </c>
    </row>
    <row r="542" spans="1:8" ht="26" x14ac:dyDescent="0.3">
      <c r="A542" s="43">
        <v>531</v>
      </c>
      <c r="B542" s="28" t="s">
        <v>570</v>
      </c>
      <c r="C542" s="5">
        <v>908</v>
      </c>
      <c r="D542" s="52" t="s">
        <v>87</v>
      </c>
      <c r="E542" s="2" t="s">
        <v>209</v>
      </c>
      <c r="F542" s="44"/>
      <c r="G542" s="143">
        <f>G543</f>
        <v>38453</v>
      </c>
      <c r="H542" s="143">
        <f>H543</f>
        <v>38862</v>
      </c>
    </row>
    <row r="543" spans="1:8" ht="39" x14ac:dyDescent="0.3">
      <c r="A543" s="43">
        <v>532</v>
      </c>
      <c r="B543" s="28" t="s">
        <v>590</v>
      </c>
      <c r="C543" s="5">
        <v>908</v>
      </c>
      <c r="D543" s="1">
        <v>804</v>
      </c>
      <c r="E543" s="2" t="s">
        <v>214</v>
      </c>
      <c r="F543" s="2"/>
      <c r="G543" s="143">
        <f>G544</f>
        <v>38453</v>
      </c>
      <c r="H543" s="143">
        <f>H544</f>
        <v>38862</v>
      </c>
    </row>
    <row r="544" spans="1:8" ht="26" x14ac:dyDescent="0.3">
      <c r="A544" s="43">
        <v>533</v>
      </c>
      <c r="B544" s="5" t="s">
        <v>155</v>
      </c>
      <c r="C544" s="5">
        <v>908</v>
      </c>
      <c r="D544" s="1">
        <v>804</v>
      </c>
      <c r="E544" s="2" t="s">
        <v>601</v>
      </c>
      <c r="F544" s="2"/>
      <c r="G544" s="143">
        <f>G545+G546</f>
        <v>38453</v>
      </c>
      <c r="H544" s="143">
        <f>H545+H546</f>
        <v>38862</v>
      </c>
    </row>
    <row r="545" spans="1:8" ht="15.5" x14ac:dyDescent="0.35">
      <c r="A545" s="43">
        <v>534</v>
      </c>
      <c r="B545" s="7" t="s">
        <v>45</v>
      </c>
      <c r="C545" s="7">
        <v>908</v>
      </c>
      <c r="D545" s="3">
        <v>804</v>
      </c>
      <c r="E545" s="4" t="s">
        <v>601</v>
      </c>
      <c r="F545" s="4" t="s">
        <v>44</v>
      </c>
      <c r="G545" s="138">
        <v>36358</v>
      </c>
      <c r="H545" s="138">
        <v>36767</v>
      </c>
    </row>
    <row r="546" spans="1:8" ht="26" x14ac:dyDescent="0.35">
      <c r="A546" s="43">
        <v>535</v>
      </c>
      <c r="B546" s="7" t="s">
        <v>77</v>
      </c>
      <c r="C546" s="7">
        <v>908</v>
      </c>
      <c r="D546" s="3">
        <v>804</v>
      </c>
      <c r="E546" s="4" t="s">
        <v>601</v>
      </c>
      <c r="F546" s="4" t="s">
        <v>78</v>
      </c>
      <c r="G546" s="138">
        <v>2095</v>
      </c>
      <c r="H546" s="138">
        <v>2095</v>
      </c>
    </row>
    <row r="547" spans="1:8" ht="14" x14ac:dyDescent="0.3">
      <c r="A547" s="43">
        <v>536</v>
      </c>
      <c r="B547" s="85" t="s">
        <v>156</v>
      </c>
      <c r="C547" s="5">
        <v>908</v>
      </c>
      <c r="D547" s="53">
        <v>804</v>
      </c>
      <c r="E547" s="2" t="s">
        <v>189</v>
      </c>
      <c r="F547" s="2"/>
      <c r="G547" s="143">
        <f>G550+G548</f>
        <v>545</v>
      </c>
      <c r="H547" s="143">
        <f>H550+H548</f>
        <v>550</v>
      </c>
    </row>
    <row r="548" spans="1:8" ht="26" x14ac:dyDescent="0.3">
      <c r="A548" s="43">
        <v>537</v>
      </c>
      <c r="B548" s="85" t="s">
        <v>392</v>
      </c>
      <c r="C548" s="5">
        <v>908</v>
      </c>
      <c r="D548" s="87">
        <v>804</v>
      </c>
      <c r="E548" s="10" t="s">
        <v>391</v>
      </c>
      <c r="F548" s="4"/>
      <c r="G548" s="143">
        <f>G549</f>
        <v>300</v>
      </c>
      <c r="H548" s="143">
        <f>H549</f>
        <v>300</v>
      </c>
    </row>
    <row r="549" spans="1:8" ht="14" x14ac:dyDescent="0.3">
      <c r="A549" s="43">
        <v>538</v>
      </c>
      <c r="B549" s="91" t="s">
        <v>52</v>
      </c>
      <c r="C549" s="7">
        <v>908</v>
      </c>
      <c r="D549" s="88">
        <v>804</v>
      </c>
      <c r="E549" s="12" t="s">
        <v>391</v>
      </c>
      <c r="F549" s="4" t="s">
        <v>51</v>
      </c>
      <c r="G549" s="144">
        <v>300</v>
      </c>
      <c r="H549" s="144">
        <v>300</v>
      </c>
    </row>
    <row r="550" spans="1:8" ht="26" x14ac:dyDescent="0.3">
      <c r="A550" s="43">
        <v>539</v>
      </c>
      <c r="B550" s="85" t="s">
        <v>656</v>
      </c>
      <c r="C550" s="5">
        <v>908</v>
      </c>
      <c r="D550" s="87">
        <v>804</v>
      </c>
      <c r="E550" s="82" t="s">
        <v>658</v>
      </c>
      <c r="F550" s="51"/>
      <c r="G550" s="143">
        <f>G551</f>
        <v>245</v>
      </c>
      <c r="H550" s="143">
        <f>H551</f>
        <v>250</v>
      </c>
    </row>
    <row r="551" spans="1:8" ht="14" x14ac:dyDescent="0.3">
      <c r="A551" s="43">
        <v>540</v>
      </c>
      <c r="B551" s="91" t="s">
        <v>91</v>
      </c>
      <c r="C551" s="7">
        <v>908</v>
      </c>
      <c r="D551" s="88">
        <v>804</v>
      </c>
      <c r="E551" s="123" t="s">
        <v>658</v>
      </c>
      <c r="F551" s="51" t="s">
        <v>90</v>
      </c>
      <c r="G551" s="144">
        <v>245</v>
      </c>
      <c r="H551" s="144">
        <v>250</v>
      </c>
    </row>
    <row r="552" spans="1:8" ht="15" x14ac:dyDescent="0.25">
      <c r="A552" s="43">
        <v>541</v>
      </c>
      <c r="B552" s="24" t="s">
        <v>61</v>
      </c>
      <c r="C552" s="28">
        <v>912</v>
      </c>
      <c r="D552" s="1"/>
      <c r="E552" s="2"/>
      <c r="F552" s="2"/>
      <c r="G552" s="142">
        <f t="shared" ref="G552:H554" si="20">G553</f>
        <v>7219</v>
      </c>
      <c r="H552" s="142">
        <f t="shared" si="20"/>
        <v>7286</v>
      </c>
    </row>
    <row r="553" spans="1:8" ht="15" x14ac:dyDescent="0.3">
      <c r="A553" s="43">
        <v>542</v>
      </c>
      <c r="B553" s="24" t="s">
        <v>4</v>
      </c>
      <c r="C553" s="28">
        <v>912</v>
      </c>
      <c r="D553" s="1">
        <v>100</v>
      </c>
      <c r="E553" s="2"/>
      <c r="F553" s="2"/>
      <c r="G553" s="143">
        <f t="shared" si="20"/>
        <v>7219</v>
      </c>
      <c r="H553" s="143">
        <f t="shared" si="20"/>
        <v>7286</v>
      </c>
    </row>
    <row r="554" spans="1:8" ht="39" x14ac:dyDescent="0.3">
      <c r="A554" s="43">
        <v>543</v>
      </c>
      <c r="B554" s="5" t="s">
        <v>27</v>
      </c>
      <c r="C554" s="28">
        <v>912</v>
      </c>
      <c r="D554" s="1">
        <v>103</v>
      </c>
      <c r="E554" s="2"/>
      <c r="F554" s="2"/>
      <c r="G554" s="143">
        <f t="shared" si="20"/>
        <v>7219</v>
      </c>
      <c r="H554" s="143">
        <f t="shared" si="20"/>
        <v>7286</v>
      </c>
    </row>
    <row r="555" spans="1:8" ht="14" x14ac:dyDescent="0.3">
      <c r="A555" s="43">
        <v>544</v>
      </c>
      <c r="B555" s="5" t="s">
        <v>156</v>
      </c>
      <c r="C555" s="28">
        <v>912</v>
      </c>
      <c r="D555" s="9">
        <v>103</v>
      </c>
      <c r="E555" s="2" t="s">
        <v>189</v>
      </c>
      <c r="F555" s="2"/>
      <c r="G555" s="143">
        <f>G558+G556+G561</f>
        <v>7219</v>
      </c>
      <c r="H555" s="143">
        <f>H558+H556+H561</f>
        <v>7286</v>
      </c>
    </row>
    <row r="556" spans="1:8" ht="14" x14ac:dyDescent="0.3">
      <c r="A556" s="43">
        <v>545</v>
      </c>
      <c r="B556" s="5" t="s">
        <v>108</v>
      </c>
      <c r="C556" s="28">
        <v>912</v>
      </c>
      <c r="D556" s="9">
        <v>103</v>
      </c>
      <c r="E556" s="2" t="s">
        <v>248</v>
      </c>
      <c r="F556" s="2"/>
      <c r="G556" s="143">
        <f>G557</f>
        <v>504</v>
      </c>
      <c r="H556" s="143">
        <f>H557</f>
        <v>504</v>
      </c>
    </row>
    <row r="557" spans="1:8" ht="26" x14ac:dyDescent="0.3">
      <c r="A557" s="43">
        <v>546</v>
      </c>
      <c r="B557" s="7" t="s">
        <v>81</v>
      </c>
      <c r="C557" s="42">
        <v>912</v>
      </c>
      <c r="D557" s="11">
        <v>103</v>
      </c>
      <c r="E557" s="4" t="s">
        <v>248</v>
      </c>
      <c r="F557" s="4" t="s">
        <v>50</v>
      </c>
      <c r="G557" s="144">
        <v>504</v>
      </c>
      <c r="H557" s="144">
        <v>504</v>
      </c>
    </row>
    <row r="558" spans="1:8" ht="26" x14ac:dyDescent="0.3">
      <c r="A558" s="43">
        <v>547</v>
      </c>
      <c r="B558" s="5" t="s">
        <v>109</v>
      </c>
      <c r="C558" s="28">
        <v>912</v>
      </c>
      <c r="D558" s="9">
        <v>103</v>
      </c>
      <c r="E558" s="59" t="s">
        <v>247</v>
      </c>
      <c r="F558" s="10"/>
      <c r="G558" s="143">
        <f>G559+G560</f>
        <v>3909</v>
      </c>
      <c r="H558" s="143">
        <f>H559+H560</f>
        <v>3944</v>
      </c>
    </row>
    <row r="559" spans="1:8" ht="26" x14ac:dyDescent="0.3">
      <c r="A559" s="43">
        <v>548</v>
      </c>
      <c r="B559" s="7" t="s">
        <v>81</v>
      </c>
      <c r="C559" s="42">
        <v>912</v>
      </c>
      <c r="D559" s="11">
        <v>103</v>
      </c>
      <c r="E559" s="60" t="s">
        <v>247</v>
      </c>
      <c r="F559" s="4" t="s">
        <v>50</v>
      </c>
      <c r="G559" s="144">
        <v>3060</v>
      </c>
      <c r="H559" s="144">
        <v>3095</v>
      </c>
    </row>
    <row r="560" spans="1:8" ht="26" x14ac:dyDescent="0.3">
      <c r="A560" s="43">
        <v>549</v>
      </c>
      <c r="B560" s="7" t="s">
        <v>77</v>
      </c>
      <c r="C560" s="42">
        <v>912</v>
      </c>
      <c r="D560" s="11">
        <v>103</v>
      </c>
      <c r="E560" s="60" t="s">
        <v>247</v>
      </c>
      <c r="F560" s="4">
        <v>240</v>
      </c>
      <c r="G560" s="144">
        <v>849</v>
      </c>
      <c r="H560" s="144">
        <v>849</v>
      </c>
    </row>
    <row r="561" spans="1:8" ht="26" x14ac:dyDescent="0.3">
      <c r="A561" s="43">
        <v>550</v>
      </c>
      <c r="B561" s="5" t="s">
        <v>329</v>
      </c>
      <c r="C561" s="28">
        <v>912</v>
      </c>
      <c r="D561" s="9">
        <v>103</v>
      </c>
      <c r="E561" s="59" t="s">
        <v>330</v>
      </c>
      <c r="F561" s="2"/>
      <c r="G561" s="143">
        <f>G562</f>
        <v>2806</v>
      </c>
      <c r="H561" s="143">
        <f>H562</f>
        <v>2838</v>
      </c>
    </row>
    <row r="562" spans="1:8" ht="26" x14ac:dyDescent="0.3">
      <c r="A562" s="43">
        <v>551</v>
      </c>
      <c r="B562" s="7" t="s">
        <v>81</v>
      </c>
      <c r="C562" s="42">
        <v>912</v>
      </c>
      <c r="D562" s="11">
        <v>103</v>
      </c>
      <c r="E562" s="60" t="s">
        <v>330</v>
      </c>
      <c r="F562" s="4" t="s">
        <v>50</v>
      </c>
      <c r="G562" s="144">
        <v>2806</v>
      </c>
      <c r="H562" s="144">
        <v>2838</v>
      </c>
    </row>
    <row r="563" spans="1:8" ht="30" x14ac:dyDescent="0.25">
      <c r="A563" s="43">
        <v>552</v>
      </c>
      <c r="B563" s="24" t="s">
        <v>62</v>
      </c>
      <c r="C563" s="28">
        <v>913</v>
      </c>
      <c r="D563" s="11"/>
      <c r="E563" s="27"/>
      <c r="F563" s="12"/>
      <c r="G563" s="142">
        <f>G564</f>
        <v>6430.2</v>
      </c>
      <c r="H563" s="142">
        <f t="shared" ref="G563:H565" si="21">H564</f>
        <v>6498.2</v>
      </c>
    </row>
    <row r="564" spans="1:8" ht="15" x14ac:dyDescent="0.25">
      <c r="A564" s="43">
        <v>553</v>
      </c>
      <c r="B564" s="24" t="s">
        <v>4</v>
      </c>
      <c r="C564" s="28">
        <v>913</v>
      </c>
      <c r="D564" s="1">
        <v>100</v>
      </c>
      <c r="E564" s="27"/>
      <c r="F564" s="12"/>
      <c r="G564" s="142">
        <f t="shared" si="21"/>
        <v>6430.2</v>
      </c>
      <c r="H564" s="142">
        <f t="shared" si="21"/>
        <v>6498.2</v>
      </c>
    </row>
    <row r="565" spans="1:8" ht="39" x14ac:dyDescent="0.25">
      <c r="A565" s="43">
        <v>554</v>
      </c>
      <c r="B565" s="5" t="s">
        <v>416</v>
      </c>
      <c r="C565" s="28">
        <v>913</v>
      </c>
      <c r="D565" s="1">
        <v>106</v>
      </c>
      <c r="E565" s="27"/>
      <c r="F565" s="12"/>
      <c r="G565" s="142">
        <f t="shared" si="21"/>
        <v>6430.2</v>
      </c>
      <c r="H565" s="142">
        <f t="shared" si="21"/>
        <v>6498.2</v>
      </c>
    </row>
    <row r="566" spans="1:8" ht="14" x14ac:dyDescent="0.3">
      <c r="A566" s="43">
        <v>555</v>
      </c>
      <c r="B566" s="5" t="s">
        <v>156</v>
      </c>
      <c r="C566" s="28">
        <v>913</v>
      </c>
      <c r="D566" s="1">
        <v>106</v>
      </c>
      <c r="E566" s="2" t="s">
        <v>189</v>
      </c>
      <c r="F566" s="2"/>
      <c r="G566" s="143">
        <f>G567+G569</f>
        <v>6430.2</v>
      </c>
      <c r="H566" s="143">
        <f>H567+H569</f>
        <v>6498.2</v>
      </c>
    </row>
    <row r="567" spans="1:8" ht="26" x14ac:dyDescent="0.3">
      <c r="A567" s="43">
        <v>556</v>
      </c>
      <c r="B567" s="5" t="s">
        <v>28</v>
      </c>
      <c r="C567" s="28">
        <v>913</v>
      </c>
      <c r="D567" s="1">
        <v>106</v>
      </c>
      <c r="E567" s="2" t="s">
        <v>255</v>
      </c>
      <c r="F567" s="2"/>
      <c r="G567" s="143">
        <f>G568</f>
        <v>2154</v>
      </c>
      <c r="H567" s="143">
        <f>H568</f>
        <v>2179</v>
      </c>
    </row>
    <row r="568" spans="1:8" ht="26" x14ac:dyDescent="0.3">
      <c r="A568" s="43">
        <v>557</v>
      </c>
      <c r="B568" s="7" t="s">
        <v>81</v>
      </c>
      <c r="C568" s="42">
        <v>913</v>
      </c>
      <c r="D568" s="3">
        <v>106</v>
      </c>
      <c r="E568" s="4" t="s">
        <v>255</v>
      </c>
      <c r="F568" s="4" t="s">
        <v>50</v>
      </c>
      <c r="G568" s="144">
        <v>2154</v>
      </c>
      <c r="H568" s="144">
        <v>2179</v>
      </c>
    </row>
    <row r="569" spans="1:8" ht="26" x14ac:dyDescent="0.3">
      <c r="A569" s="43">
        <v>558</v>
      </c>
      <c r="B569" s="5" t="s">
        <v>109</v>
      </c>
      <c r="C569" s="28">
        <v>913</v>
      </c>
      <c r="D569" s="9">
        <v>106</v>
      </c>
      <c r="E569" s="59" t="s">
        <v>254</v>
      </c>
      <c r="F569" s="10"/>
      <c r="G569" s="143">
        <f>G570+G571</f>
        <v>4276.2</v>
      </c>
      <c r="H569" s="143">
        <f>H570+H571</f>
        <v>4319.2</v>
      </c>
    </row>
    <row r="570" spans="1:8" ht="26" x14ac:dyDescent="0.3">
      <c r="A570" s="43">
        <v>559</v>
      </c>
      <c r="B570" s="7" t="s">
        <v>81</v>
      </c>
      <c r="C570" s="42">
        <v>913</v>
      </c>
      <c r="D570" s="11">
        <v>106</v>
      </c>
      <c r="E570" s="60" t="s">
        <v>254</v>
      </c>
      <c r="F570" s="4" t="s">
        <v>50</v>
      </c>
      <c r="G570" s="144">
        <v>3768</v>
      </c>
      <c r="H570" s="144">
        <v>3811</v>
      </c>
    </row>
    <row r="571" spans="1:8" ht="26" x14ac:dyDescent="0.3">
      <c r="A571" s="43">
        <v>560</v>
      </c>
      <c r="B571" s="7" t="s">
        <v>77</v>
      </c>
      <c r="C571" s="42">
        <v>913</v>
      </c>
      <c r="D571" s="11">
        <v>106</v>
      </c>
      <c r="E571" s="60" t="s">
        <v>254</v>
      </c>
      <c r="F571" s="4">
        <v>240</v>
      </c>
      <c r="G571" s="144">
        <v>508.2</v>
      </c>
      <c r="H571" s="144">
        <v>508.2</v>
      </c>
    </row>
    <row r="572" spans="1:8" ht="30" x14ac:dyDescent="0.25">
      <c r="A572" s="43">
        <v>561</v>
      </c>
      <c r="B572" s="24" t="s">
        <v>63</v>
      </c>
      <c r="C572" s="28">
        <v>919</v>
      </c>
      <c r="D572" s="1"/>
      <c r="E572" s="2"/>
      <c r="F572" s="2"/>
      <c r="G572" s="142">
        <f>G573</f>
        <v>25923.100000000002</v>
      </c>
      <c r="H572" s="142">
        <f>H573</f>
        <v>26294.400000000001</v>
      </c>
    </row>
    <row r="573" spans="1:8" ht="15" x14ac:dyDescent="0.25">
      <c r="A573" s="43">
        <v>562</v>
      </c>
      <c r="B573" s="24" t="s">
        <v>4</v>
      </c>
      <c r="C573" s="28">
        <v>919</v>
      </c>
      <c r="D573" s="1">
        <v>100</v>
      </c>
      <c r="E573" s="2"/>
      <c r="F573" s="2"/>
      <c r="G573" s="142">
        <f>G574+G579</f>
        <v>25923.100000000002</v>
      </c>
      <c r="H573" s="142">
        <f>H574+H579</f>
        <v>26294.400000000001</v>
      </c>
    </row>
    <row r="574" spans="1:8" ht="39" x14ac:dyDescent="0.3">
      <c r="A574" s="43">
        <v>563</v>
      </c>
      <c r="B574" s="5" t="s">
        <v>31</v>
      </c>
      <c r="C574" s="28">
        <v>919</v>
      </c>
      <c r="D574" s="1">
        <v>106</v>
      </c>
      <c r="E574" s="2"/>
      <c r="F574" s="2"/>
      <c r="G574" s="143">
        <f>G575</f>
        <v>18890.400000000001</v>
      </c>
      <c r="H574" s="143">
        <f>H575</f>
        <v>19094.400000000001</v>
      </c>
    </row>
    <row r="575" spans="1:8" ht="26" x14ac:dyDescent="0.3">
      <c r="A575" s="43">
        <v>564</v>
      </c>
      <c r="B575" s="28" t="s">
        <v>626</v>
      </c>
      <c r="C575" s="28">
        <v>919</v>
      </c>
      <c r="D575" s="1">
        <v>106</v>
      </c>
      <c r="E575" s="2" t="s">
        <v>252</v>
      </c>
      <c r="F575" s="2"/>
      <c r="G575" s="143">
        <f>G576</f>
        <v>18890.400000000001</v>
      </c>
      <c r="H575" s="143">
        <f>H576</f>
        <v>19094.400000000001</v>
      </c>
    </row>
    <row r="576" spans="1:8" ht="26" x14ac:dyDescent="0.3">
      <c r="A576" s="43">
        <v>565</v>
      </c>
      <c r="B576" s="5" t="s">
        <v>109</v>
      </c>
      <c r="C576" s="28">
        <v>919</v>
      </c>
      <c r="D576" s="1">
        <v>106</v>
      </c>
      <c r="E576" s="2" t="s">
        <v>253</v>
      </c>
      <c r="F576" s="2"/>
      <c r="G576" s="143">
        <f>G577+G578</f>
        <v>18890.400000000001</v>
      </c>
      <c r="H576" s="143">
        <f>H577+H578</f>
        <v>19094.400000000001</v>
      </c>
    </row>
    <row r="577" spans="1:8" ht="26" x14ac:dyDescent="0.3">
      <c r="A577" s="43">
        <v>566</v>
      </c>
      <c r="B577" s="7" t="s">
        <v>81</v>
      </c>
      <c r="C577" s="42">
        <v>919</v>
      </c>
      <c r="D577" s="3">
        <v>106</v>
      </c>
      <c r="E577" s="60" t="s">
        <v>253</v>
      </c>
      <c r="F577" s="4" t="s">
        <v>50</v>
      </c>
      <c r="G577" s="144">
        <v>18101</v>
      </c>
      <c r="H577" s="144">
        <v>18305</v>
      </c>
    </row>
    <row r="578" spans="1:8" ht="26" x14ac:dyDescent="0.3">
      <c r="A578" s="43">
        <v>567</v>
      </c>
      <c r="B578" s="7" t="s">
        <v>77</v>
      </c>
      <c r="C578" s="42">
        <v>919</v>
      </c>
      <c r="D578" s="3">
        <v>106</v>
      </c>
      <c r="E578" s="60" t="s">
        <v>253</v>
      </c>
      <c r="F578" s="4">
        <v>240</v>
      </c>
      <c r="G578" s="144">
        <v>789.4</v>
      </c>
      <c r="H578" s="144">
        <v>789.4</v>
      </c>
    </row>
    <row r="579" spans="1:8" ht="14" x14ac:dyDescent="0.3">
      <c r="A579" s="43">
        <v>568</v>
      </c>
      <c r="B579" s="85" t="s">
        <v>25</v>
      </c>
      <c r="C579" s="28">
        <v>919</v>
      </c>
      <c r="D579" s="9">
        <v>113</v>
      </c>
      <c r="E579" s="60"/>
      <c r="F579" s="4"/>
      <c r="G579" s="143">
        <f>G580+G584</f>
        <v>7032.7</v>
      </c>
      <c r="H579" s="143">
        <f>H580+H584</f>
        <v>7200</v>
      </c>
    </row>
    <row r="580" spans="1:8" ht="39" x14ac:dyDescent="0.3">
      <c r="A580" s="43">
        <v>569</v>
      </c>
      <c r="B580" s="92" t="s">
        <v>568</v>
      </c>
      <c r="C580" s="28">
        <v>919</v>
      </c>
      <c r="D580" s="53">
        <v>113</v>
      </c>
      <c r="E580" s="10" t="s">
        <v>249</v>
      </c>
      <c r="F580" s="4"/>
      <c r="G580" s="143">
        <f t="shared" ref="G580:H582" si="22">G581</f>
        <v>2032.7</v>
      </c>
      <c r="H580" s="143">
        <f t="shared" si="22"/>
        <v>2200</v>
      </c>
    </row>
    <row r="581" spans="1:8" ht="52" x14ac:dyDescent="0.3">
      <c r="A581" s="43">
        <v>570</v>
      </c>
      <c r="B581" s="92" t="s">
        <v>624</v>
      </c>
      <c r="C581" s="28">
        <v>919</v>
      </c>
      <c r="D581" s="53">
        <v>113</v>
      </c>
      <c r="E581" s="10" t="s">
        <v>250</v>
      </c>
      <c r="F581" s="4"/>
      <c r="G581" s="143">
        <f t="shared" si="22"/>
        <v>2032.7</v>
      </c>
      <c r="H581" s="143">
        <f t="shared" si="22"/>
        <v>2200</v>
      </c>
    </row>
    <row r="582" spans="1:8" ht="26" x14ac:dyDescent="0.3">
      <c r="A582" s="43">
        <v>571</v>
      </c>
      <c r="B582" s="92" t="s">
        <v>135</v>
      </c>
      <c r="C582" s="28">
        <v>919</v>
      </c>
      <c r="D582" s="87">
        <v>113</v>
      </c>
      <c r="E582" s="10" t="s">
        <v>592</v>
      </c>
      <c r="F582" s="10"/>
      <c r="G582" s="143">
        <f t="shared" si="22"/>
        <v>2032.7</v>
      </c>
      <c r="H582" s="143">
        <f t="shared" si="22"/>
        <v>2200</v>
      </c>
    </row>
    <row r="583" spans="1:8" ht="26" x14ac:dyDescent="0.3">
      <c r="A583" s="43">
        <v>572</v>
      </c>
      <c r="B583" s="91" t="s">
        <v>77</v>
      </c>
      <c r="C583" s="42">
        <v>919</v>
      </c>
      <c r="D583" s="88">
        <v>113</v>
      </c>
      <c r="E583" s="12" t="s">
        <v>592</v>
      </c>
      <c r="F583" s="4">
        <v>240</v>
      </c>
      <c r="G583" s="144">
        <v>2032.7</v>
      </c>
      <c r="H583" s="144">
        <v>2200</v>
      </c>
    </row>
    <row r="584" spans="1:8" ht="26" x14ac:dyDescent="0.3">
      <c r="A584" s="43">
        <v>573</v>
      </c>
      <c r="B584" s="85" t="s">
        <v>106</v>
      </c>
      <c r="C584" s="28">
        <v>919</v>
      </c>
      <c r="D584" s="9">
        <v>113</v>
      </c>
      <c r="E584" s="59" t="s">
        <v>189</v>
      </c>
      <c r="F584" s="4"/>
      <c r="G584" s="143">
        <f>G585</f>
        <v>5000</v>
      </c>
      <c r="H584" s="143">
        <f>H585</f>
        <v>5000</v>
      </c>
    </row>
    <row r="585" spans="1:8" ht="28" customHeight="1" x14ac:dyDescent="0.3">
      <c r="A585" s="43">
        <v>574</v>
      </c>
      <c r="B585" s="85" t="s">
        <v>554</v>
      </c>
      <c r="C585" s="28">
        <v>919</v>
      </c>
      <c r="D585" s="53">
        <v>113</v>
      </c>
      <c r="E585" s="2" t="s">
        <v>553</v>
      </c>
      <c r="F585" s="2"/>
      <c r="G585" s="143">
        <f>G586</f>
        <v>5000</v>
      </c>
      <c r="H585" s="143">
        <f>H586</f>
        <v>5000</v>
      </c>
    </row>
    <row r="586" spans="1:8" ht="14" x14ac:dyDescent="0.3">
      <c r="A586" s="43">
        <v>575</v>
      </c>
      <c r="B586" s="91" t="s">
        <v>52</v>
      </c>
      <c r="C586" s="42">
        <v>919</v>
      </c>
      <c r="D586" s="54">
        <v>113</v>
      </c>
      <c r="E586" s="4" t="s">
        <v>553</v>
      </c>
      <c r="F586" s="4" t="s">
        <v>51</v>
      </c>
      <c r="G586" s="144">
        <v>5000</v>
      </c>
      <c r="H586" s="144">
        <v>5000</v>
      </c>
    </row>
    <row r="587" spans="1:8" ht="14" x14ac:dyDescent="0.3">
      <c r="A587" s="43">
        <v>576</v>
      </c>
      <c r="B587" s="5" t="s">
        <v>32</v>
      </c>
      <c r="C587" s="5"/>
      <c r="D587" s="3"/>
      <c r="E587" s="4"/>
      <c r="F587" s="4"/>
      <c r="G587" s="143">
        <f>G12+G340+G373+G552+G563+G572+G517</f>
        <v>2299053</v>
      </c>
      <c r="H587" s="143">
        <f>H12+H340+H373+H552+H563+H572+H517</f>
        <v>2333536</v>
      </c>
    </row>
  </sheetData>
  <autoFilter ref="A11:H587" xr:uid="{00000000-0009-0000-0000-000003000000}"/>
  <mergeCells count="12">
    <mergeCell ref="B5:H5"/>
    <mergeCell ref="B2:H2"/>
    <mergeCell ref="B3:H3"/>
    <mergeCell ref="B4:H4"/>
    <mergeCell ref="A7:H7"/>
    <mergeCell ref="F9:F10"/>
    <mergeCell ref="G9:H9"/>
    <mergeCell ref="A9:A10"/>
    <mergeCell ref="B9:B10"/>
    <mergeCell ref="C9:C10"/>
    <mergeCell ref="D9:D10"/>
    <mergeCell ref="E9:E10"/>
  </mergeCells>
  <pageMargins left="0.78740157480314965" right="0.39370078740157483" top="0.39370078740157483" bottom="0.31496062992125984" header="0.19685039370078741" footer="0.11811023622047245"/>
  <pageSetup paperSize="9" scale="8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00000"/>
  </sheetPr>
  <dimension ref="A1:D31"/>
  <sheetViews>
    <sheetView zoomScale="118" zoomScaleNormal="118" workbookViewId="0">
      <selection activeCell="A27" sqref="A27:XFD28"/>
    </sheetView>
  </sheetViews>
  <sheetFormatPr defaultRowHeight="13" x14ac:dyDescent="0.25"/>
  <cols>
    <col min="1" max="1" width="6.26953125" style="35" customWidth="1"/>
    <col min="2" max="2" width="72.453125" style="32" customWidth="1"/>
    <col min="3" max="3" width="13" style="33" customWidth="1"/>
    <col min="4" max="4" width="13.54296875" style="33" customWidth="1"/>
  </cols>
  <sheetData>
    <row r="1" spans="1:4" ht="13.5" customHeight="1" x14ac:dyDescent="0.25">
      <c r="A1" s="175" t="s">
        <v>557</v>
      </c>
      <c r="B1" s="175"/>
      <c r="C1" s="175"/>
      <c r="D1" s="175"/>
    </row>
    <row r="2" spans="1:4" ht="15.75" customHeight="1" x14ac:dyDescent="0.25">
      <c r="A2" s="158" t="s">
        <v>35</v>
      </c>
      <c r="B2" s="158"/>
      <c r="C2" s="158"/>
      <c r="D2" s="158"/>
    </row>
    <row r="3" spans="1:4" ht="14.25" customHeight="1" x14ac:dyDescent="0.25">
      <c r="A3" s="158" t="s">
        <v>36</v>
      </c>
      <c r="B3" s="158"/>
      <c r="C3" s="158"/>
      <c r="D3" s="158"/>
    </row>
    <row r="4" spans="1:4" ht="12.75" customHeight="1" x14ac:dyDescent="0.25">
      <c r="A4" s="158" t="s">
        <v>729</v>
      </c>
      <c r="B4" s="158"/>
      <c r="C4" s="158"/>
      <c r="D4" s="158"/>
    </row>
    <row r="5" spans="1:4" ht="12.75" customHeight="1" x14ac:dyDescent="0.3">
      <c r="A5" s="84"/>
      <c r="B5" s="84"/>
      <c r="C5" s="84"/>
      <c r="D5" s="84"/>
    </row>
    <row r="6" spans="1:4" ht="30.75" customHeight="1" x14ac:dyDescent="0.25">
      <c r="B6" s="176" t="s">
        <v>686</v>
      </c>
      <c r="C6" s="176"/>
      <c r="D6" s="176"/>
    </row>
    <row r="7" spans="1:4" ht="29.25" customHeight="1" x14ac:dyDescent="0.25">
      <c r="A7" s="36" t="s">
        <v>0</v>
      </c>
      <c r="B7" s="47" t="s">
        <v>99</v>
      </c>
      <c r="C7" s="36" t="s">
        <v>64</v>
      </c>
      <c r="D7" s="41" t="s">
        <v>65</v>
      </c>
    </row>
    <row r="8" spans="1:4" ht="13.5" customHeight="1" x14ac:dyDescent="0.25">
      <c r="A8" s="36">
        <v>1</v>
      </c>
      <c r="B8" s="47">
        <v>2</v>
      </c>
      <c r="C8" s="36">
        <v>3</v>
      </c>
      <c r="D8" s="47">
        <v>4</v>
      </c>
    </row>
    <row r="9" spans="1:4" ht="33.75" customHeight="1" x14ac:dyDescent="0.25">
      <c r="A9" s="136">
        <v>1</v>
      </c>
      <c r="B9" s="48" t="s">
        <v>626</v>
      </c>
      <c r="C9" s="58" t="s">
        <v>252</v>
      </c>
      <c r="D9" s="68">
        <v>21504.7</v>
      </c>
    </row>
    <row r="10" spans="1:4" ht="38.25" customHeight="1" x14ac:dyDescent="0.25">
      <c r="A10" s="37">
        <v>2</v>
      </c>
      <c r="B10" s="104" t="s">
        <v>633</v>
      </c>
      <c r="C10" s="58" t="s">
        <v>279</v>
      </c>
      <c r="D10" s="68">
        <v>1229133.3999999999</v>
      </c>
    </row>
    <row r="11" spans="1:4" ht="42" x14ac:dyDescent="0.25">
      <c r="A11" s="136">
        <v>3</v>
      </c>
      <c r="B11" s="48" t="s">
        <v>621</v>
      </c>
      <c r="C11" s="58" t="s">
        <v>258</v>
      </c>
      <c r="D11" s="68">
        <v>17821.900000000001</v>
      </c>
    </row>
    <row r="12" spans="1:4" ht="28" x14ac:dyDescent="0.25">
      <c r="A12" s="136">
        <v>4</v>
      </c>
      <c r="B12" s="48" t="s">
        <v>697</v>
      </c>
      <c r="C12" s="58" t="s">
        <v>195</v>
      </c>
      <c r="D12" s="68">
        <v>160166.29999999999</v>
      </c>
    </row>
    <row r="13" spans="1:4" ht="32.15" customHeight="1" x14ac:dyDescent="0.25">
      <c r="A13" s="37">
        <v>5</v>
      </c>
      <c r="B13" s="134" t="s">
        <v>568</v>
      </c>
      <c r="C13" s="58" t="s">
        <v>249</v>
      </c>
      <c r="D13" s="68">
        <v>112183.4</v>
      </c>
    </row>
    <row r="14" spans="1:4" ht="33" customHeight="1" x14ac:dyDescent="0.25">
      <c r="A14" s="136">
        <v>6</v>
      </c>
      <c r="B14" s="48" t="s">
        <v>635</v>
      </c>
      <c r="C14" s="58" t="s">
        <v>297</v>
      </c>
      <c r="D14" s="68">
        <v>250</v>
      </c>
    </row>
    <row r="15" spans="1:4" ht="28" x14ac:dyDescent="0.25">
      <c r="A15" s="136">
        <v>7</v>
      </c>
      <c r="B15" s="48" t="s">
        <v>570</v>
      </c>
      <c r="C15" s="58" t="s">
        <v>209</v>
      </c>
      <c r="D15" s="68">
        <v>262757.5</v>
      </c>
    </row>
    <row r="16" spans="1:4" ht="49.5" customHeight="1" x14ac:dyDescent="0.25">
      <c r="A16" s="37">
        <v>8</v>
      </c>
      <c r="B16" s="135" t="s">
        <v>618</v>
      </c>
      <c r="C16" s="58" t="s">
        <v>201</v>
      </c>
      <c r="D16" s="68">
        <v>114089.3</v>
      </c>
    </row>
    <row r="17" spans="1:4" ht="44.5" customHeight="1" x14ac:dyDescent="0.25">
      <c r="A17" s="136">
        <v>9</v>
      </c>
      <c r="B17" s="57" t="s">
        <v>637</v>
      </c>
      <c r="C17" s="58" t="s">
        <v>232</v>
      </c>
      <c r="D17" s="68">
        <v>7753</v>
      </c>
    </row>
    <row r="18" spans="1:4" ht="28" x14ac:dyDescent="0.25">
      <c r="A18" s="136">
        <v>10</v>
      </c>
      <c r="B18" s="56" t="s">
        <v>711</v>
      </c>
      <c r="C18" s="58" t="s">
        <v>234</v>
      </c>
      <c r="D18" s="68">
        <v>196573.4</v>
      </c>
    </row>
    <row r="19" spans="1:4" ht="42" x14ac:dyDescent="0.25">
      <c r="A19" s="37">
        <v>11</v>
      </c>
      <c r="B19" s="56" t="s">
        <v>701</v>
      </c>
      <c r="C19" s="58" t="s">
        <v>236</v>
      </c>
      <c r="D19" s="68">
        <v>3000</v>
      </c>
    </row>
    <row r="20" spans="1:4" ht="28" x14ac:dyDescent="0.25">
      <c r="A20" s="136">
        <v>12</v>
      </c>
      <c r="B20" s="48" t="s">
        <v>619</v>
      </c>
      <c r="C20" s="58" t="s">
        <v>292</v>
      </c>
      <c r="D20" s="68">
        <v>109552.1</v>
      </c>
    </row>
    <row r="21" spans="1:4" ht="33" customHeight="1" x14ac:dyDescent="0.25">
      <c r="A21" s="136">
        <v>13</v>
      </c>
      <c r="B21" s="48" t="s">
        <v>638</v>
      </c>
      <c r="C21" s="58" t="s">
        <v>221</v>
      </c>
      <c r="D21" s="68">
        <v>17961</v>
      </c>
    </row>
    <row r="22" spans="1:4" ht="56" x14ac:dyDescent="0.25">
      <c r="A22" s="37">
        <v>14</v>
      </c>
      <c r="B22" s="48" t="s">
        <v>571</v>
      </c>
      <c r="C22" s="58" t="s">
        <v>260</v>
      </c>
      <c r="D22" s="68">
        <v>745.5</v>
      </c>
    </row>
    <row r="23" spans="1:4" ht="56" x14ac:dyDescent="0.25">
      <c r="A23" s="136">
        <v>15</v>
      </c>
      <c r="B23" s="56" t="s">
        <v>639</v>
      </c>
      <c r="C23" s="58" t="s">
        <v>261</v>
      </c>
      <c r="D23" s="68">
        <v>265</v>
      </c>
    </row>
    <row r="24" spans="1:4" ht="30" customHeight="1" x14ac:dyDescent="0.25">
      <c r="A24" s="136">
        <v>16</v>
      </c>
      <c r="B24" s="56" t="s">
        <v>669</v>
      </c>
      <c r="C24" s="58" t="s">
        <v>351</v>
      </c>
      <c r="D24" s="68">
        <v>50715.6</v>
      </c>
    </row>
    <row r="25" spans="1:4" ht="42" x14ac:dyDescent="0.25">
      <c r="A25" s="37">
        <v>17</v>
      </c>
      <c r="B25" s="56" t="s">
        <v>640</v>
      </c>
      <c r="C25" s="58" t="s">
        <v>440</v>
      </c>
      <c r="D25" s="68">
        <v>50981</v>
      </c>
    </row>
    <row r="26" spans="1:4" ht="25" customHeight="1" x14ac:dyDescent="0.35">
      <c r="A26" s="136">
        <v>18</v>
      </c>
      <c r="B26" s="49" t="s">
        <v>66</v>
      </c>
      <c r="C26" s="38"/>
      <c r="D26" s="67">
        <f>SUM(D9:D25)</f>
        <v>2355453.1</v>
      </c>
    </row>
    <row r="27" spans="1:4" ht="16" hidden="1" customHeight="1" x14ac:dyDescent="0.35">
      <c r="B27" s="77"/>
      <c r="D27" s="78"/>
    </row>
    <row r="28" spans="1:4" ht="16" hidden="1" customHeight="1" x14ac:dyDescent="0.25">
      <c r="B28" s="65"/>
      <c r="C28" s="83"/>
      <c r="D28" s="64">
        <v>70302.2</v>
      </c>
    </row>
    <row r="29" spans="1:4" s="25" customFormat="1" ht="14.25" customHeight="1" x14ac:dyDescent="0.3">
      <c r="A29" s="177"/>
      <c r="B29" s="177"/>
      <c r="C29" s="86"/>
      <c r="D29" s="86"/>
    </row>
    <row r="30" spans="1:4" s="25" customFormat="1" x14ac:dyDescent="0.3"/>
    <row r="31" spans="1:4" s="25" customFormat="1" ht="15.5" x14ac:dyDescent="0.35">
      <c r="A31" s="174"/>
      <c r="B31" s="174"/>
      <c r="C31" s="76"/>
      <c r="D31" s="76"/>
    </row>
  </sheetData>
  <mergeCells count="7">
    <mergeCell ref="A31:B31"/>
    <mergeCell ref="A1:D1"/>
    <mergeCell ref="A2:D2"/>
    <mergeCell ref="A3:D3"/>
    <mergeCell ref="B6:D6"/>
    <mergeCell ref="A29:B29"/>
    <mergeCell ref="A4:D4"/>
  </mergeCells>
  <pageMargins left="0.78740157480314965" right="0.59055118110236227" top="0.78740157480314965" bottom="0.19685039370078741" header="0" footer="0"/>
  <pageSetup paperSize="9"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00000"/>
    <pageSetUpPr fitToPage="1"/>
  </sheetPr>
  <dimension ref="A1:E32"/>
  <sheetViews>
    <sheetView topLeftCell="A13" zoomScale="130" zoomScaleNormal="130" workbookViewId="0">
      <selection activeCell="B21" sqref="B21"/>
    </sheetView>
  </sheetViews>
  <sheetFormatPr defaultRowHeight="13" x14ac:dyDescent="0.25"/>
  <cols>
    <col min="1" max="1" width="6.26953125" style="35" customWidth="1"/>
    <col min="2" max="2" width="72.453125" style="32" customWidth="1"/>
    <col min="3" max="3" width="13" style="33" customWidth="1"/>
    <col min="4" max="4" width="13.54296875" style="33" customWidth="1"/>
    <col min="5" max="5" width="13.453125" customWidth="1"/>
  </cols>
  <sheetData>
    <row r="1" spans="1:5" ht="14" customHeight="1" x14ac:dyDescent="0.25">
      <c r="B1" s="184"/>
      <c r="C1" s="184"/>
      <c r="D1" s="184"/>
      <c r="E1" s="184"/>
    </row>
    <row r="2" spans="1:5" ht="14" customHeight="1" x14ac:dyDescent="0.25">
      <c r="A2" s="175" t="s">
        <v>617</v>
      </c>
      <c r="B2" s="175"/>
      <c r="C2" s="175"/>
      <c r="D2" s="175"/>
      <c r="E2" s="175"/>
    </row>
    <row r="3" spans="1:5" ht="11.5" customHeight="1" x14ac:dyDescent="0.25">
      <c r="A3" s="158" t="s">
        <v>35</v>
      </c>
      <c r="B3" s="158"/>
      <c r="C3" s="158"/>
      <c r="D3" s="158"/>
      <c r="E3" s="158"/>
    </row>
    <row r="4" spans="1:5" ht="13.5" customHeight="1" x14ac:dyDescent="0.25">
      <c r="A4" s="158" t="s">
        <v>36</v>
      </c>
      <c r="B4" s="158"/>
      <c r="C4" s="158"/>
      <c r="D4" s="158"/>
      <c r="E4" s="158"/>
    </row>
    <row r="5" spans="1:5" ht="12.65" customHeight="1" x14ac:dyDescent="0.25">
      <c r="A5" s="158" t="s">
        <v>730</v>
      </c>
      <c r="B5" s="158"/>
      <c r="C5" s="158"/>
      <c r="D5" s="158"/>
      <c r="E5" s="158"/>
    </row>
    <row r="6" spans="1:5" ht="12.75" customHeight="1" x14ac:dyDescent="0.3">
      <c r="A6" s="84"/>
      <c r="B6" s="84"/>
      <c r="C6" s="84"/>
      <c r="D6" s="84"/>
    </row>
    <row r="7" spans="1:5" ht="30.75" customHeight="1" x14ac:dyDescent="0.25">
      <c r="B7" s="176" t="s">
        <v>687</v>
      </c>
      <c r="C7" s="176"/>
      <c r="D7" s="176"/>
    </row>
    <row r="8" spans="1:5" ht="29.25" customHeight="1" x14ac:dyDescent="0.25">
      <c r="A8" s="178" t="s">
        <v>0</v>
      </c>
      <c r="B8" s="180" t="s">
        <v>99</v>
      </c>
      <c r="C8" s="178" t="s">
        <v>64</v>
      </c>
      <c r="D8" s="182" t="s">
        <v>65</v>
      </c>
      <c r="E8" s="183"/>
    </row>
    <row r="9" spans="1:5" ht="15.75" customHeight="1" x14ac:dyDescent="0.25">
      <c r="A9" s="179"/>
      <c r="B9" s="181"/>
      <c r="C9" s="179"/>
      <c r="D9" s="42" t="s">
        <v>650</v>
      </c>
      <c r="E9" s="30" t="s">
        <v>731</v>
      </c>
    </row>
    <row r="10" spans="1:5" ht="13.5" customHeight="1" x14ac:dyDescent="0.25">
      <c r="A10" s="36">
        <v>1</v>
      </c>
      <c r="B10" s="47">
        <v>2</v>
      </c>
      <c r="C10" s="36">
        <v>3</v>
      </c>
      <c r="D10" s="47">
        <v>4</v>
      </c>
      <c r="E10" s="47">
        <v>5</v>
      </c>
    </row>
    <row r="11" spans="1:5" ht="28" x14ac:dyDescent="0.25">
      <c r="A11" s="136">
        <v>1</v>
      </c>
      <c r="B11" s="48" t="s">
        <v>626</v>
      </c>
      <c r="C11" s="58" t="s">
        <v>252</v>
      </c>
      <c r="D11" s="68">
        <v>19400.400000000001</v>
      </c>
      <c r="E11" s="68">
        <v>19600.2</v>
      </c>
    </row>
    <row r="12" spans="1:5" ht="28" x14ac:dyDescent="0.25">
      <c r="A12" s="37">
        <v>2</v>
      </c>
      <c r="B12" s="104" t="s">
        <v>633</v>
      </c>
      <c r="C12" s="58" t="s">
        <v>279</v>
      </c>
      <c r="D12" s="68">
        <v>1114012.2</v>
      </c>
      <c r="E12" s="68">
        <v>1166152.7</v>
      </c>
    </row>
    <row r="13" spans="1:5" ht="42" x14ac:dyDescent="0.25">
      <c r="A13" s="136">
        <v>3</v>
      </c>
      <c r="B13" s="48" t="s">
        <v>621</v>
      </c>
      <c r="C13" s="58" t="s">
        <v>258</v>
      </c>
      <c r="D13" s="68">
        <v>15220</v>
      </c>
      <c r="E13" s="68">
        <v>14822</v>
      </c>
    </row>
    <row r="14" spans="1:5" ht="28" x14ac:dyDescent="0.25">
      <c r="A14" s="136">
        <v>4</v>
      </c>
      <c r="B14" s="48" t="s">
        <v>697</v>
      </c>
      <c r="C14" s="58" t="s">
        <v>195</v>
      </c>
      <c r="D14" s="68">
        <v>164940.9</v>
      </c>
      <c r="E14" s="68">
        <v>170238.3</v>
      </c>
    </row>
    <row r="15" spans="1:5" ht="27" customHeight="1" x14ac:dyDescent="0.25">
      <c r="A15" s="136">
        <v>5</v>
      </c>
      <c r="B15" s="48" t="s">
        <v>568</v>
      </c>
      <c r="C15" s="58" t="s">
        <v>249</v>
      </c>
      <c r="D15" s="68">
        <v>113142.5</v>
      </c>
      <c r="E15" s="68">
        <v>114415.8</v>
      </c>
    </row>
    <row r="16" spans="1:5" ht="30" customHeight="1" x14ac:dyDescent="0.25">
      <c r="A16" s="136">
        <v>6</v>
      </c>
      <c r="B16" s="48" t="s">
        <v>635</v>
      </c>
      <c r="C16" s="58" t="s">
        <v>297</v>
      </c>
      <c r="D16" s="68">
        <v>250</v>
      </c>
      <c r="E16" s="68">
        <v>250</v>
      </c>
    </row>
    <row r="17" spans="1:5" ht="28" x14ac:dyDescent="0.25">
      <c r="A17" s="136">
        <v>7</v>
      </c>
      <c r="B17" s="48" t="s">
        <v>570</v>
      </c>
      <c r="C17" s="58" t="s">
        <v>209</v>
      </c>
      <c r="D17" s="68">
        <v>245548</v>
      </c>
      <c r="E17" s="68">
        <v>246257</v>
      </c>
    </row>
    <row r="18" spans="1:5" ht="44.25" customHeight="1" x14ac:dyDescent="0.25">
      <c r="A18" s="136">
        <v>8</v>
      </c>
      <c r="B18" s="48" t="s">
        <v>569</v>
      </c>
      <c r="C18" s="58" t="s">
        <v>201</v>
      </c>
      <c r="D18" s="68">
        <v>105650.2</v>
      </c>
      <c r="E18" s="68">
        <v>108370.5</v>
      </c>
    </row>
    <row r="19" spans="1:5" ht="42" x14ac:dyDescent="0.25">
      <c r="A19" s="136">
        <v>9</v>
      </c>
      <c r="B19" s="57" t="s">
        <v>637</v>
      </c>
      <c r="C19" s="58" t="s">
        <v>232</v>
      </c>
      <c r="D19" s="68">
        <v>18157</v>
      </c>
      <c r="E19" s="68">
        <v>3840</v>
      </c>
    </row>
    <row r="20" spans="1:5" ht="28" x14ac:dyDescent="0.25">
      <c r="A20" s="136">
        <v>10</v>
      </c>
      <c r="B20" s="56" t="s">
        <v>711</v>
      </c>
      <c r="C20" s="58" t="s">
        <v>234</v>
      </c>
      <c r="D20" s="68">
        <v>250083</v>
      </c>
      <c r="E20" s="68">
        <v>227623</v>
      </c>
    </row>
    <row r="21" spans="1:5" ht="28" x14ac:dyDescent="0.25">
      <c r="A21" s="136">
        <v>11</v>
      </c>
      <c r="B21" s="48" t="s">
        <v>619</v>
      </c>
      <c r="C21" s="58" t="s">
        <v>292</v>
      </c>
      <c r="D21" s="68">
        <v>109857</v>
      </c>
      <c r="E21" s="68">
        <v>110070</v>
      </c>
    </row>
    <row r="22" spans="1:5" ht="33" customHeight="1" x14ac:dyDescent="0.25">
      <c r="A22" s="136">
        <v>12</v>
      </c>
      <c r="B22" s="48" t="s">
        <v>638</v>
      </c>
      <c r="C22" s="58" t="s">
        <v>221</v>
      </c>
      <c r="D22" s="68">
        <v>15815.8</v>
      </c>
      <c r="E22" s="68">
        <v>16821.8</v>
      </c>
    </row>
    <row r="23" spans="1:5" ht="56" x14ac:dyDescent="0.25">
      <c r="A23" s="136">
        <v>13</v>
      </c>
      <c r="B23" s="48" t="s">
        <v>571</v>
      </c>
      <c r="C23" s="58" t="s">
        <v>260</v>
      </c>
      <c r="D23" s="68">
        <v>763.5</v>
      </c>
      <c r="E23" s="68">
        <v>781.5</v>
      </c>
    </row>
    <row r="24" spans="1:5" ht="56" x14ac:dyDescent="0.25">
      <c r="A24" s="136">
        <v>14</v>
      </c>
      <c r="B24" s="56" t="s">
        <v>639</v>
      </c>
      <c r="C24" s="58" t="s">
        <v>261</v>
      </c>
      <c r="D24" s="68">
        <v>265</v>
      </c>
      <c r="E24" s="68">
        <v>265</v>
      </c>
    </row>
    <row r="25" spans="1:5" ht="28" x14ac:dyDescent="0.25">
      <c r="A25" s="136">
        <v>15</v>
      </c>
      <c r="B25" s="56" t="s">
        <v>669</v>
      </c>
      <c r="C25" s="58" t="s">
        <v>351</v>
      </c>
      <c r="D25" s="68">
        <v>36680.5</v>
      </c>
      <c r="E25" s="68">
        <v>39300</v>
      </c>
    </row>
    <row r="26" spans="1:5" ht="42" x14ac:dyDescent="0.25">
      <c r="A26" s="136">
        <v>16</v>
      </c>
      <c r="B26" s="56" t="s">
        <v>640</v>
      </c>
      <c r="C26" s="58" t="s">
        <v>440</v>
      </c>
      <c r="D26" s="68">
        <v>56356</v>
      </c>
      <c r="E26" s="68">
        <v>61370</v>
      </c>
    </row>
    <row r="27" spans="1:5" ht="15" customHeight="1" x14ac:dyDescent="0.35">
      <c r="A27" s="37">
        <v>17</v>
      </c>
      <c r="B27" s="49" t="s">
        <v>66</v>
      </c>
      <c r="C27" s="38"/>
      <c r="D27" s="67">
        <f>SUM(D11:D26)</f>
        <v>2266141.9999999995</v>
      </c>
      <c r="E27" s="67">
        <f>SUM(E11:E26)</f>
        <v>2300177.7999999998</v>
      </c>
    </row>
    <row r="28" spans="1:5" ht="15" hidden="1" customHeight="1" x14ac:dyDescent="0.35">
      <c r="A28" s="35" t="s">
        <v>546</v>
      </c>
      <c r="B28" s="77"/>
      <c r="D28" s="78"/>
    </row>
    <row r="29" spans="1:5" ht="15" hidden="1" customHeight="1" x14ac:dyDescent="0.25">
      <c r="B29" s="65"/>
      <c r="C29" s="83"/>
      <c r="D29" s="64">
        <v>32911</v>
      </c>
      <c r="E29" s="155">
        <v>33358.199999999997</v>
      </c>
    </row>
    <row r="30" spans="1:5" s="25" customFormat="1" ht="15" customHeight="1" x14ac:dyDescent="0.3">
      <c r="A30" s="177"/>
      <c r="B30" s="177"/>
      <c r="C30" s="86"/>
      <c r="D30" s="86"/>
    </row>
    <row r="31" spans="1:5" s="25" customFormat="1" x14ac:dyDescent="0.3"/>
    <row r="32" spans="1:5" s="25" customFormat="1" ht="15.5" x14ac:dyDescent="0.35">
      <c r="A32" s="174"/>
      <c r="B32" s="174"/>
      <c r="C32" s="76"/>
      <c r="D32" s="76"/>
    </row>
  </sheetData>
  <mergeCells count="12">
    <mergeCell ref="A4:E4"/>
    <mergeCell ref="B1:E1"/>
    <mergeCell ref="A2:E2"/>
    <mergeCell ref="A3:E3"/>
    <mergeCell ref="A30:B30"/>
    <mergeCell ref="A32:B32"/>
    <mergeCell ref="A5:E5"/>
    <mergeCell ref="B7:D7"/>
    <mergeCell ref="A8:A9"/>
    <mergeCell ref="B8:B9"/>
    <mergeCell ref="C8:C9"/>
    <mergeCell ref="D8:E8"/>
  </mergeCells>
  <pageMargins left="0.78740157480314965" right="0.59055118110236227" top="0.78740157480314965" bottom="0.19685039370078741" header="0" footer="0"/>
  <pageSetup paperSize="9" scale="7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filterMode="1">
    <tabColor rgb="FFC00000"/>
  </sheetPr>
  <dimension ref="A1:I526"/>
  <sheetViews>
    <sheetView topLeftCell="A6" zoomScale="130" zoomScaleNormal="130" workbookViewId="0"/>
  </sheetViews>
  <sheetFormatPr defaultRowHeight="12.5" x14ac:dyDescent="0.25"/>
  <cols>
    <col min="1" max="1" width="4.54296875" customWidth="1"/>
    <col min="2" max="2" width="7.7265625" customWidth="1"/>
    <col min="3" max="3" width="12.54296875" hidden="1" customWidth="1"/>
    <col min="4" max="4" width="7.81640625" hidden="1" customWidth="1"/>
    <col min="5" max="5" width="59.7265625" customWidth="1"/>
    <col min="6" max="6" width="12.453125" customWidth="1"/>
    <col min="7" max="7" width="11.7265625" style="32" customWidth="1"/>
    <col min="8" max="8" width="12.81640625" customWidth="1"/>
  </cols>
  <sheetData>
    <row r="1" spans="1:9" ht="12.75" hidden="1" customHeight="1" x14ac:dyDescent="0.25">
      <c r="A1" s="15"/>
      <c r="B1" s="15"/>
      <c r="C1" s="15"/>
      <c r="D1" s="184" t="s">
        <v>326</v>
      </c>
      <c r="E1" s="184"/>
      <c r="F1" s="184"/>
      <c r="G1" s="184"/>
    </row>
    <row r="2" spans="1:9" ht="12.75" hidden="1" customHeight="1" x14ac:dyDescent="0.3">
      <c r="A2" s="15"/>
      <c r="B2" s="15"/>
      <c r="C2" s="15"/>
      <c r="D2" s="185" t="s">
        <v>35</v>
      </c>
      <c r="E2" s="185"/>
      <c r="F2" s="185"/>
      <c r="G2" s="185"/>
    </row>
    <row r="3" spans="1:9" ht="12.75" hidden="1" customHeight="1" x14ac:dyDescent="0.3">
      <c r="D3" s="185" t="s">
        <v>36</v>
      </c>
      <c r="E3" s="185"/>
      <c r="F3" s="185"/>
      <c r="G3" s="185"/>
    </row>
    <row r="4" spans="1:9" ht="13" hidden="1" x14ac:dyDescent="0.3">
      <c r="A4" s="15"/>
      <c r="B4" s="15"/>
      <c r="C4" s="15"/>
      <c r="D4" s="185" t="s">
        <v>490</v>
      </c>
      <c r="E4" s="185"/>
      <c r="F4" s="185"/>
      <c r="G4" s="185"/>
    </row>
    <row r="5" spans="1:9" ht="78" hidden="1" customHeight="1" x14ac:dyDescent="0.25">
      <c r="A5" s="156" t="s">
        <v>489</v>
      </c>
      <c r="B5" s="156"/>
      <c r="C5" s="156"/>
      <c r="D5" s="156"/>
      <c r="E5" s="156"/>
      <c r="F5" s="156"/>
      <c r="G5" s="156"/>
    </row>
    <row r="6" spans="1:9" ht="13" x14ac:dyDescent="0.3">
      <c r="A6" s="21"/>
      <c r="E6" s="13"/>
      <c r="F6" s="13"/>
      <c r="G6" s="72"/>
    </row>
    <row r="7" spans="1:9" ht="42" customHeight="1" x14ac:dyDescent="0.25">
      <c r="A7" s="6" t="s">
        <v>0</v>
      </c>
      <c r="B7" s="6" t="s">
        <v>1</v>
      </c>
      <c r="C7" s="6" t="s">
        <v>2</v>
      </c>
      <c r="D7" s="6" t="s">
        <v>3</v>
      </c>
      <c r="E7" s="5" t="s">
        <v>100</v>
      </c>
      <c r="F7" s="5" t="s">
        <v>526</v>
      </c>
      <c r="G7" s="42" t="s">
        <v>527</v>
      </c>
      <c r="H7" s="118" t="s">
        <v>528</v>
      </c>
      <c r="I7" s="118" t="s">
        <v>529</v>
      </c>
    </row>
    <row r="8" spans="1:9" ht="15" hidden="1" customHeight="1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/>
      <c r="G8" s="28">
        <v>6</v>
      </c>
    </row>
    <row r="9" spans="1:9" ht="18.75" customHeight="1" x14ac:dyDescent="0.3">
      <c r="A9" s="69">
        <v>1</v>
      </c>
      <c r="B9" s="1">
        <v>100</v>
      </c>
      <c r="C9" s="2"/>
      <c r="D9" s="2"/>
      <c r="E9" s="90" t="s">
        <v>4</v>
      </c>
      <c r="F9" s="113">
        <v>140654.9</v>
      </c>
      <c r="G9" s="29">
        <f>G10+G14+G23+G37+G52+G56+G33+G48</f>
        <v>125919.90000000002</v>
      </c>
      <c r="H9" s="81">
        <f>G9-F9</f>
        <v>-14734.999999999971</v>
      </c>
      <c r="I9" s="119">
        <f>G9/F9*100</f>
        <v>89.524005207070658</v>
      </c>
    </row>
    <row r="10" spans="1:9" ht="29.25" customHeight="1" x14ac:dyDescent="0.3">
      <c r="A10" s="69">
        <v>2</v>
      </c>
      <c r="B10" s="53">
        <v>102</v>
      </c>
      <c r="C10" s="2"/>
      <c r="D10" s="2"/>
      <c r="E10" s="85" t="s">
        <v>68</v>
      </c>
      <c r="F10" s="114">
        <v>2032.5</v>
      </c>
      <c r="G10" s="29">
        <f>G11</f>
        <v>2073.8000000000002</v>
      </c>
      <c r="H10" s="81">
        <f>G10-F10</f>
        <v>41.300000000000182</v>
      </c>
      <c r="I10" s="119">
        <f>G10/F10*100</f>
        <v>102.03198031980321</v>
      </c>
    </row>
    <row r="11" spans="1:9" ht="16.5" hidden="1" customHeight="1" x14ac:dyDescent="0.3">
      <c r="A11" s="69">
        <v>3</v>
      </c>
      <c r="B11" s="53">
        <v>102</v>
      </c>
      <c r="C11" s="2" t="s">
        <v>189</v>
      </c>
      <c r="D11" s="2"/>
      <c r="E11" s="85" t="s">
        <v>156</v>
      </c>
      <c r="F11" s="85"/>
      <c r="G11" s="29">
        <f>G12</f>
        <v>2073.8000000000002</v>
      </c>
    </row>
    <row r="12" spans="1:9" ht="18.75" hidden="1" customHeight="1" x14ac:dyDescent="0.3">
      <c r="A12" s="69">
        <v>4</v>
      </c>
      <c r="B12" s="53">
        <v>102</v>
      </c>
      <c r="C12" s="2" t="s">
        <v>246</v>
      </c>
      <c r="D12" s="2"/>
      <c r="E12" s="85" t="s">
        <v>30</v>
      </c>
      <c r="F12" s="85"/>
      <c r="G12" s="29">
        <f>G13</f>
        <v>2073.8000000000002</v>
      </c>
    </row>
    <row r="13" spans="1:9" ht="27.65" hidden="1" customHeight="1" x14ac:dyDescent="0.25">
      <c r="A13" s="69">
        <v>5</v>
      </c>
      <c r="B13" s="54">
        <v>102</v>
      </c>
      <c r="C13" s="4" t="s">
        <v>246</v>
      </c>
      <c r="D13" s="4" t="s">
        <v>50</v>
      </c>
      <c r="E13" s="91" t="s">
        <v>81</v>
      </c>
      <c r="F13" s="91"/>
      <c r="G13" s="62">
        <v>2073.8000000000002</v>
      </c>
    </row>
    <row r="14" spans="1:9" ht="41.15" customHeight="1" x14ac:dyDescent="0.3">
      <c r="A14" s="69">
        <v>6</v>
      </c>
      <c r="B14" s="53">
        <v>103</v>
      </c>
      <c r="C14" s="2"/>
      <c r="D14" s="2"/>
      <c r="E14" s="85" t="s">
        <v>27</v>
      </c>
      <c r="F14" s="114">
        <v>5392.9</v>
      </c>
      <c r="G14" s="29">
        <f>G15</f>
        <v>5186.1000000000004</v>
      </c>
      <c r="H14" s="81">
        <f>G14-F14</f>
        <v>-206.79999999999927</v>
      </c>
      <c r="I14" s="119">
        <f>G14/F14*100</f>
        <v>96.165328487455739</v>
      </c>
    </row>
    <row r="15" spans="1:9" ht="17.25" hidden="1" customHeight="1" x14ac:dyDescent="0.3">
      <c r="A15" s="69">
        <v>7</v>
      </c>
      <c r="B15" s="87">
        <v>103</v>
      </c>
      <c r="C15" s="2" t="s">
        <v>189</v>
      </c>
      <c r="D15" s="2"/>
      <c r="E15" s="85" t="s">
        <v>156</v>
      </c>
      <c r="F15" s="85"/>
      <c r="G15" s="29">
        <f>G18+G16+G21</f>
        <v>5186.1000000000004</v>
      </c>
    </row>
    <row r="16" spans="1:9" ht="18.75" hidden="1" customHeight="1" x14ac:dyDescent="0.3">
      <c r="A16" s="69">
        <v>8</v>
      </c>
      <c r="B16" s="87">
        <v>103</v>
      </c>
      <c r="C16" s="4" t="s">
        <v>248</v>
      </c>
      <c r="D16" s="2"/>
      <c r="E16" s="85" t="s">
        <v>108</v>
      </c>
      <c r="F16" s="85"/>
      <c r="G16" s="29">
        <f>G17</f>
        <v>400</v>
      </c>
    </row>
    <row r="17" spans="1:9" ht="26.25" hidden="1" customHeight="1" x14ac:dyDescent="0.25">
      <c r="A17" s="69">
        <v>9</v>
      </c>
      <c r="B17" s="88">
        <v>103</v>
      </c>
      <c r="C17" s="4" t="s">
        <v>248</v>
      </c>
      <c r="D17" s="4" t="s">
        <v>50</v>
      </c>
      <c r="E17" s="91" t="s">
        <v>81</v>
      </c>
      <c r="F17" s="91"/>
      <c r="G17" s="62">
        <v>400</v>
      </c>
    </row>
    <row r="18" spans="1:9" ht="27.75" hidden="1" customHeight="1" x14ac:dyDescent="0.3">
      <c r="A18" s="69">
        <v>10</v>
      </c>
      <c r="B18" s="87">
        <v>103</v>
      </c>
      <c r="C18" s="59" t="s">
        <v>247</v>
      </c>
      <c r="D18" s="10"/>
      <c r="E18" s="85" t="s">
        <v>107</v>
      </c>
      <c r="F18" s="85"/>
      <c r="G18" s="29">
        <f>G19+G20</f>
        <v>2998.1</v>
      </c>
    </row>
    <row r="19" spans="1:9" ht="25.5" hidden="1" customHeight="1" x14ac:dyDescent="0.25">
      <c r="A19" s="69">
        <v>11</v>
      </c>
      <c r="B19" s="88">
        <v>103</v>
      </c>
      <c r="C19" s="60" t="s">
        <v>247</v>
      </c>
      <c r="D19" s="4" t="s">
        <v>50</v>
      </c>
      <c r="E19" s="91" t="s">
        <v>81</v>
      </c>
      <c r="F19" s="91"/>
      <c r="G19" s="62">
        <v>2178.5</v>
      </c>
    </row>
    <row r="20" spans="1:9" ht="27.75" hidden="1" customHeight="1" x14ac:dyDescent="0.25">
      <c r="A20" s="69">
        <v>12</v>
      </c>
      <c r="B20" s="88">
        <v>103</v>
      </c>
      <c r="C20" s="60" t="s">
        <v>247</v>
      </c>
      <c r="D20" s="4">
        <v>240</v>
      </c>
      <c r="E20" s="91" t="s">
        <v>77</v>
      </c>
      <c r="F20" s="91"/>
      <c r="G20" s="62">
        <v>819.6</v>
      </c>
    </row>
    <row r="21" spans="1:9" s="21" customFormat="1" ht="26" hidden="1" x14ac:dyDescent="0.3">
      <c r="A21" s="69">
        <v>13</v>
      </c>
      <c r="B21" s="87">
        <v>103</v>
      </c>
      <c r="C21" s="59" t="s">
        <v>330</v>
      </c>
      <c r="D21" s="2"/>
      <c r="E21" s="85" t="s">
        <v>329</v>
      </c>
      <c r="F21" s="85"/>
      <c r="G21" s="29">
        <f>G22</f>
        <v>1788</v>
      </c>
    </row>
    <row r="22" spans="1:9" ht="26" hidden="1" x14ac:dyDescent="0.25">
      <c r="A22" s="69">
        <v>14</v>
      </c>
      <c r="B22" s="88">
        <v>103</v>
      </c>
      <c r="C22" s="60" t="s">
        <v>330</v>
      </c>
      <c r="D22" s="4" t="s">
        <v>50</v>
      </c>
      <c r="E22" s="91" t="s">
        <v>81</v>
      </c>
      <c r="F22" s="91"/>
      <c r="G22" s="62">
        <v>1788</v>
      </c>
    </row>
    <row r="23" spans="1:9" ht="40.5" customHeight="1" x14ac:dyDescent="0.3">
      <c r="A23" s="69">
        <v>15</v>
      </c>
      <c r="B23" s="53">
        <v>104</v>
      </c>
      <c r="C23" s="2"/>
      <c r="D23" s="2"/>
      <c r="E23" s="85" t="s">
        <v>33</v>
      </c>
      <c r="F23" s="114">
        <v>63124.2</v>
      </c>
      <c r="G23" s="29">
        <f>G24</f>
        <v>62719.100000000006</v>
      </c>
      <c r="H23" s="81">
        <f>G23-F23</f>
        <v>-405.09999999999127</v>
      </c>
      <c r="I23" s="119">
        <f>G23/F23*100</f>
        <v>99.358249292664311</v>
      </c>
    </row>
    <row r="24" spans="1:9" s="21" customFormat="1" ht="39" hidden="1" x14ac:dyDescent="0.3">
      <c r="A24" s="69">
        <v>16</v>
      </c>
      <c r="B24" s="87">
        <v>104</v>
      </c>
      <c r="C24" s="10" t="s">
        <v>249</v>
      </c>
      <c r="D24" s="2"/>
      <c r="E24" s="85" t="s">
        <v>396</v>
      </c>
      <c r="F24" s="85"/>
      <c r="G24" s="29">
        <f>G25</f>
        <v>62719.100000000006</v>
      </c>
    </row>
    <row r="25" spans="1:9" s="21" customFormat="1" ht="64.5" hidden="1" customHeight="1" x14ac:dyDescent="0.3">
      <c r="A25" s="69">
        <v>17</v>
      </c>
      <c r="B25" s="87">
        <v>104</v>
      </c>
      <c r="C25" s="10" t="s">
        <v>250</v>
      </c>
      <c r="D25" s="2"/>
      <c r="E25" s="85" t="s">
        <v>395</v>
      </c>
      <c r="F25" s="85"/>
      <c r="G25" s="29">
        <f>G26+G30</f>
        <v>62719.100000000006</v>
      </c>
    </row>
    <row r="26" spans="1:9" ht="27" hidden="1" customHeight="1" x14ac:dyDescent="0.3">
      <c r="A26" s="69">
        <v>18</v>
      </c>
      <c r="B26" s="53">
        <v>104</v>
      </c>
      <c r="C26" s="2" t="s">
        <v>315</v>
      </c>
      <c r="D26" s="2"/>
      <c r="E26" s="85" t="s">
        <v>109</v>
      </c>
      <c r="F26" s="85"/>
      <c r="G26" s="29">
        <f>G27+G28+G29</f>
        <v>36104.500000000007</v>
      </c>
    </row>
    <row r="27" spans="1:9" ht="26.25" hidden="1" customHeight="1" x14ac:dyDescent="0.25">
      <c r="A27" s="69">
        <v>19</v>
      </c>
      <c r="B27" s="54">
        <v>104</v>
      </c>
      <c r="C27" s="4" t="s">
        <v>315</v>
      </c>
      <c r="D27" s="4" t="s">
        <v>50</v>
      </c>
      <c r="E27" s="7" t="s">
        <v>81</v>
      </c>
      <c r="F27" s="7"/>
      <c r="G27" s="62">
        <f>33735.8+1559.9</f>
        <v>35295.700000000004</v>
      </c>
    </row>
    <row r="28" spans="1:9" ht="26" hidden="1" x14ac:dyDescent="0.25">
      <c r="A28" s="69">
        <v>20</v>
      </c>
      <c r="B28" s="54">
        <v>104</v>
      </c>
      <c r="C28" s="4" t="s">
        <v>315</v>
      </c>
      <c r="D28" s="4" t="s">
        <v>78</v>
      </c>
      <c r="E28" s="91" t="s">
        <v>77</v>
      </c>
      <c r="F28" s="91"/>
      <c r="G28" s="62">
        <f>530+128.8+100</f>
        <v>758.8</v>
      </c>
    </row>
    <row r="29" spans="1:9" ht="13" hidden="1" x14ac:dyDescent="0.25">
      <c r="A29" s="69">
        <v>21</v>
      </c>
      <c r="B29" s="54">
        <v>104</v>
      </c>
      <c r="C29" s="4" t="s">
        <v>315</v>
      </c>
      <c r="D29" s="4" t="s">
        <v>79</v>
      </c>
      <c r="E29" s="91" t="s">
        <v>80</v>
      </c>
      <c r="F29" s="91"/>
      <c r="G29" s="62">
        <v>50</v>
      </c>
    </row>
    <row r="30" spans="1:9" ht="13" hidden="1" x14ac:dyDescent="0.3">
      <c r="A30" s="69">
        <v>22</v>
      </c>
      <c r="B30" s="53">
        <v>104</v>
      </c>
      <c r="C30" s="10" t="s">
        <v>251</v>
      </c>
      <c r="D30" s="2"/>
      <c r="E30" s="85" t="s">
        <v>175</v>
      </c>
      <c r="F30" s="85"/>
      <c r="G30" s="29">
        <f>G31+G32</f>
        <v>26614.6</v>
      </c>
    </row>
    <row r="31" spans="1:9" ht="27" hidden="1" customHeight="1" x14ac:dyDescent="0.25">
      <c r="A31" s="69">
        <v>23</v>
      </c>
      <c r="B31" s="54">
        <v>104</v>
      </c>
      <c r="C31" s="4" t="s">
        <v>251</v>
      </c>
      <c r="D31" s="4" t="s">
        <v>50</v>
      </c>
      <c r="E31" s="7" t="s">
        <v>81</v>
      </c>
      <c r="F31" s="7"/>
      <c r="G31" s="62">
        <v>19491</v>
      </c>
    </row>
    <row r="32" spans="1:9" ht="26.25" hidden="1" customHeight="1" x14ac:dyDescent="0.25">
      <c r="A32" s="69">
        <v>24</v>
      </c>
      <c r="B32" s="54">
        <v>104</v>
      </c>
      <c r="C32" s="4" t="s">
        <v>251</v>
      </c>
      <c r="D32" s="4" t="s">
        <v>78</v>
      </c>
      <c r="E32" s="91" t="s">
        <v>77</v>
      </c>
      <c r="F32" s="91"/>
      <c r="G32" s="62">
        <f>6728.6+395</f>
        <v>7123.6</v>
      </c>
    </row>
    <row r="33" spans="1:9" ht="13" x14ac:dyDescent="0.3">
      <c r="A33" s="69">
        <v>25</v>
      </c>
      <c r="B33" s="53">
        <v>105</v>
      </c>
      <c r="C33" s="4"/>
      <c r="D33" s="4"/>
      <c r="E33" s="85" t="s">
        <v>341</v>
      </c>
      <c r="F33" s="114">
        <v>19.399999999999999</v>
      </c>
      <c r="G33" s="29">
        <f>G34</f>
        <v>35.6</v>
      </c>
      <c r="H33" s="81">
        <f>G33-F33</f>
        <v>16.200000000000003</v>
      </c>
      <c r="I33" s="119">
        <f>G33/F33*100</f>
        <v>183.50515463917526</v>
      </c>
    </row>
    <row r="34" spans="1:9" ht="13" hidden="1" x14ac:dyDescent="0.3">
      <c r="A34" s="69">
        <v>26</v>
      </c>
      <c r="B34" s="53">
        <v>105</v>
      </c>
      <c r="C34" s="2" t="s">
        <v>189</v>
      </c>
      <c r="D34" s="4"/>
      <c r="E34" s="85" t="s">
        <v>156</v>
      </c>
      <c r="F34" s="85"/>
      <c r="G34" s="29">
        <f>G35</f>
        <v>35.6</v>
      </c>
    </row>
    <row r="35" spans="1:9" ht="60" hidden="1" customHeight="1" x14ac:dyDescent="0.3">
      <c r="A35" s="69">
        <v>27</v>
      </c>
      <c r="B35" s="53">
        <v>105</v>
      </c>
      <c r="C35" s="2" t="s">
        <v>342</v>
      </c>
      <c r="D35" s="4"/>
      <c r="E35" s="85" t="s">
        <v>343</v>
      </c>
      <c r="F35" s="85"/>
      <c r="G35" s="29">
        <f>G36</f>
        <v>35.6</v>
      </c>
    </row>
    <row r="36" spans="1:9" ht="26.25" hidden="1" customHeight="1" x14ac:dyDescent="0.25">
      <c r="A36" s="69">
        <v>28</v>
      </c>
      <c r="B36" s="54">
        <v>105</v>
      </c>
      <c r="C36" s="4" t="s">
        <v>342</v>
      </c>
      <c r="D36" s="4" t="s">
        <v>78</v>
      </c>
      <c r="E36" s="91" t="s">
        <v>77</v>
      </c>
      <c r="F36" s="91"/>
      <c r="G36" s="71">
        <v>35.6</v>
      </c>
    </row>
    <row r="37" spans="1:9" ht="31.5" customHeight="1" x14ac:dyDescent="0.3">
      <c r="A37" s="69">
        <v>29</v>
      </c>
      <c r="B37" s="53">
        <v>106</v>
      </c>
      <c r="C37" s="2"/>
      <c r="D37" s="2"/>
      <c r="E37" s="85" t="s">
        <v>31</v>
      </c>
      <c r="F37" s="114">
        <v>15686.8</v>
      </c>
      <c r="G37" s="29">
        <f>G38+G42</f>
        <v>16199.099999999999</v>
      </c>
      <c r="H37" s="81">
        <f>G37-F37</f>
        <v>512.29999999999927</v>
      </c>
      <c r="I37" s="119">
        <f>G37/F37*100</f>
        <v>103.2658030955963</v>
      </c>
    </row>
    <row r="38" spans="1:9" ht="26" hidden="1" x14ac:dyDescent="0.3">
      <c r="A38" s="69">
        <v>30</v>
      </c>
      <c r="B38" s="53">
        <v>106</v>
      </c>
      <c r="C38" s="2" t="s">
        <v>252</v>
      </c>
      <c r="D38" s="2"/>
      <c r="E38" s="85" t="s">
        <v>397</v>
      </c>
      <c r="F38" s="85"/>
      <c r="G38" s="29">
        <f>G39</f>
        <v>12444.8</v>
      </c>
    </row>
    <row r="39" spans="1:9" ht="28.5" hidden="1" customHeight="1" x14ac:dyDescent="0.3">
      <c r="A39" s="69">
        <v>31</v>
      </c>
      <c r="B39" s="53">
        <v>106</v>
      </c>
      <c r="C39" s="2" t="s">
        <v>253</v>
      </c>
      <c r="D39" s="2"/>
      <c r="E39" s="85" t="s">
        <v>109</v>
      </c>
      <c r="F39" s="85"/>
      <c r="G39" s="29">
        <f>G40+G41</f>
        <v>12444.8</v>
      </c>
    </row>
    <row r="40" spans="1:9" ht="27" hidden="1" customHeight="1" x14ac:dyDescent="0.25">
      <c r="A40" s="69">
        <v>32</v>
      </c>
      <c r="B40" s="54">
        <v>106</v>
      </c>
      <c r="C40" s="60" t="s">
        <v>253</v>
      </c>
      <c r="D40" s="4" t="s">
        <v>50</v>
      </c>
      <c r="E40" s="7" t="s">
        <v>81</v>
      </c>
      <c r="F40" s="7"/>
      <c r="G40" s="62">
        <f>10798.4+27.6</f>
        <v>10826</v>
      </c>
    </row>
    <row r="41" spans="1:9" ht="28.5" hidden="1" customHeight="1" x14ac:dyDescent="0.25">
      <c r="A41" s="69">
        <v>33</v>
      </c>
      <c r="B41" s="54">
        <v>106</v>
      </c>
      <c r="C41" s="60" t="s">
        <v>253</v>
      </c>
      <c r="D41" s="4">
        <v>240</v>
      </c>
      <c r="E41" s="91" t="s">
        <v>77</v>
      </c>
      <c r="F41" s="91"/>
      <c r="G41" s="62">
        <v>1618.8</v>
      </c>
    </row>
    <row r="42" spans="1:9" ht="17.25" hidden="1" customHeight="1" x14ac:dyDescent="0.3">
      <c r="A42" s="69">
        <v>34</v>
      </c>
      <c r="B42" s="53">
        <v>106</v>
      </c>
      <c r="C42" s="2" t="s">
        <v>189</v>
      </c>
      <c r="D42" s="2"/>
      <c r="E42" s="85" t="s">
        <v>106</v>
      </c>
      <c r="F42" s="85"/>
      <c r="G42" s="29">
        <f>G43+G45</f>
        <v>3754.3</v>
      </c>
    </row>
    <row r="43" spans="1:9" ht="27" hidden="1" customHeight="1" x14ac:dyDescent="0.3">
      <c r="A43" s="69">
        <v>35</v>
      </c>
      <c r="B43" s="53">
        <v>106</v>
      </c>
      <c r="C43" s="2" t="s">
        <v>255</v>
      </c>
      <c r="D43" s="2"/>
      <c r="E43" s="85" t="s">
        <v>28</v>
      </c>
      <c r="F43" s="85"/>
      <c r="G43" s="29">
        <f>G44</f>
        <v>1030.3</v>
      </c>
    </row>
    <row r="44" spans="1:9" ht="24.75" hidden="1" customHeight="1" x14ac:dyDescent="0.25">
      <c r="A44" s="69">
        <v>36</v>
      </c>
      <c r="B44" s="54">
        <v>106</v>
      </c>
      <c r="C44" s="4" t="s">
        <v>255</v>
      </c>
      <c r="D44" s="4" t="s">
        <v>50</v>
      </c>
      <c r="E44" s="7" t="s">
        <v>81</v>
      </c>
      <c r="F44" s="7"/>
      <c r="G44" s="62">
        <v>1030.3</v>
      </c>
    </row>
    <row r="45" spans="1:9" ht="27.75" hidden="1" customHeight="1" x14ac:dyDescent="0.3">
      <c r="A45" s="69">
        <v>37</v>
      </c>
      <c r="B45" s="87">
        <v>106</v>
      </c>
      <c r="C45" s="59" t="s">
        <v>254</v>
      </c>
      <c r="D45" s="10"/>
      <c r="E45" s="85" t="s">
        <v>107</v>
      </c>
      <c r="F45" s="85"/>
      <c r="G45" s="29">
        <f>G46+G47</f>
        <v>2724</v>
      </c>
    </row>
    <row r="46" spans="1:9" ht="25.5" hidden="1" customHeight="1" x14ac:dyDescent="0.25">
      <c r="A46" s="69">
        <v>38</v>
      </c>
      <c r="B46" s="88">
        <v>106</v>
      </c>
      <c r="C46" s="60" t="s">
        <v>254</v>
      </c>
      <c r="D46" s="4" t="s">
        <v>50</v>
      </c>
      <c r="E46" s="7" t="s">
        <v>81</v>
      </c>
      <c r="F46" s="7"/>
      <c r="G46" s="62">
        <v>2305.6</v>
      </c>
    </row>
    <row r="47" spans="1:9" ht="27.75" hidden="1" customHeight="1" x14ac:dyDescent="0.25">
      <c r="A47" s="69">
        <v>39</v>
      </c>
      <c r="B47" s="88">
        <v>106</v>
      </c>
      <c r="C47" s="60" t="s">
        <v>254</v>
      </c>
      <c r="D47" s="4">
        <v>240</v>
      </c>
      <c r="E47" s="91" t="s">
        <v>77</v>
      </c>
      <c r="F47" s="91"/>
      <c r="G47" s="62">
        <v>418.4</v>
      </c>
    </row>
    <row r="48" spans="1:9" ht="14.25" customHeight="1" x14ac:dyDescent="0.3">
      <c r="A48" s="69">
        <v>40</v>
      </c>
      <c r="B48" s="87">
        <v>107</v>
      </c>
      <c r="C48" s="2"/>
      <c r="D48" s="2"/>
      <c r="E48" s="107" t="s">
        <v>500</v>
      </c>
      <c r="F48" s="115">
        <v>0</v>
      </c>
      <c r="G48" s="29">
        <f>G49</f>
        <v>4803</v>
      </c>
      <c r="H48" s="81">
        <f>G48-F48</f>
        <v>4803</v>
      </c>
      <c r="I48" s="119"/>
    </row>
    <row r="49" spans="1:9" ht="20.149999999999999" hidden="1" customHeight="1" x14ac:dyDescent="0.3">
      <c r="A49" s="69">
        <v>41</v>
      </c>
      <c r="B49" s="87">
        <v>107</v>
      </c>
      <c r="C49" s="10" t="s">
        <v>189</v>
      </c>
      <c r="D49" s="2"/>
      <c r="E49" s="107" t="s">
        <v>156</v>
      </c>
      <c r="F49" s="107"/>
      <c r="G49" s="29">
        <f>G50</f>
        <v>4803</v>
      </c>
    </row>
    <row r="50" spans="1:9" ht="27" hidden="1" customHeight="1" x14ac:dyDescent="0.3">
      <c r="A50" s="69">
        <v>42</v>
      </c>
      <c r="B50" s="87">
        <v>107</v>
      </c>
      <c r="C50" s="2" t="s">
        <v>501</v>
      </c>
      <c r="D50" s="2"/>
      <c r="E50" s="85" t="s">
        <v>502</v>
      </c>
      <c r="F50" s="85"/>
      <c r="G50" s="29">
        <f>G51</f>
        <v>4803</v>
      </c>
    </row>
    <row r="51" spans="1:9" ht="17.149999999999999" hidden="1" customHeight="1" x14ac:dyDescent="0.25">
      <c r="A51" s="69">
        <v>43</v>
      </c>
      <c r="B51" s="88">
        <v>107</v>
      </c>
      <c r="C51" s="4" t="s">
        <v>501</v>
      </c>
      <c r="D51" s="4" t="s">
        <v>503</v>
      </c>
      <c r="E51" s="91" t="s">
        <v>504</v>
      </c>
      <c r="F51" s="91"/>
      <c r="G51" s="62">
        <v>4803</v>
      </c>
    </row>
    <row r="52" spans="1:9" ht="12.75" customHeight="1" x14ac:dyDescent="0.3">
      <c r="A52" s="69">
        <v>44</v>
      </c>
      <c r="B52" s="53">
        <v>111</v>
      </c>
      <c r="C52" s="2"/>
      <c r="D52" s="2"/>
      <c r="E52" s="85" t="s">
        <v>5</v>
      </c>
      <c r="F52" s="114">
        <v>2317</v>
      </c>
      <c r="G52" s="29">
        <f>G53</f>
        <v>1580.1</v>
      </c>
      <c r="H52" s="81">
        <f>G52-F52</f>
        <v>-736.90000000000009</v>
      </c>
      <c r="I52" s="119">
        <f>G52/F52*100</f>
        <v>68.195943029779883</v>
      </c>
    </row>
    <row r="53" spans="1:9" ht="12.75" hidden="1" customHeight="1" x14ac:dyDescent="0.3">
      <c r="A53" s="69">
        <v>45</v>
      </c>
      <c r="B53" s="53">
        <v>111</v>
      </c>
      <c r="C53" s="2" t="s">
        <v>189</v>
      </c>
      <c r="D53" s="2"/>
      <c r="E53" s="85" t="s">
        <v>156</v>
      </c>
      <c r="F53" s="85"/>
      <c r="G53" s="29">
        <f>G54</f>
        <v>1580.1</v>
      </c>
    </row>
    <row r="54" spans="1:9" ht="12.75" hidden="1" customHeight="1" x14ac:dyDescent="0.3">
      <c r="A54" s="69">
        <v>46</v>
      </c>
      <c r="B54" s="53">
        <v>111</v>
      </c>
      <c r="C54" s="2" t="s">
        <v>256</v>
      </c>
      <c r="D54" s="2"/>
      <c r="E54" s="85" t="s">
        <v>6</v>
      </c>
      <c r="F54" s="85"/>
      <c r="G54" s="29">
        <f>G55</f>
        <v>1580.1</v>
      </c>
    </row>
    <row r="55" spans="1:9" ht="12.75" hidden="1" customHeight="1" x14ac:dyDescent="0.25">
      <c r="A55" s="69">
        <v>47</v>
      </c>
      <c r="B55" s="54">
        <v>111</v>
      </c>
      <c r="C55" s="4" t="s">
        <v>256</v>
      </c>
      <c r="D55" s="4" t="s">
        <v>51</v>
      </c>
      <c r="E55" s="91" t="s">
        <v>52</v>
      </c>
      <c r="F55" s="91"/>
      <c r="G55" s="62">
        <f>1545.1+35</f>
        <v>1580.1</v>
      </c>
    </row>
    <row r="56" spans="1:9" ht="12.75" customHeight="1" x14ac:dyDescent="0.3">
      <c r="A56" s="69">
        <v>48</v>
      </c>
      <c r="B56" s="53">
        <v>113</v>
      </c>
      <c r="C56" s="2"/>
      <c r="D56" s="2"/>
      <c r="E56" s="85" t="s">
        <v>25</v>
      </c>
      <c r="F56" s="114">
        <v>52082.1</v>
      </c>
      <c r="G56" s="29">
        <f>G57+G64+G84+G60+G70+G75</f>
        <v>33323.1</v>
      </c>
      <c r="H56" s="81">
        <f>G56-F56</f>
        <v>-18759</v>
      </c>
      <c r="I56" s="119">
        <f>G56/F56*100</f>
        <v>63.98186709061271</v>
      </c>
    </row>
    <row r="57" spans="1:9" ht="29.25" hidden="1" customHeight="1" x14ac:dyDescent="0.3">
      <c r="A57" s="69">
        <v>49</v>
      </c>
      <c r="B57" s="53">
        <v>113</v>
      </c>
      <c r="C57" s="2" t="s">
        <v>252</v>
      </c>
      <c r="D57" s="2"/>
      <c r="E57" s="85" t="s">
        <v>397</v>
      </c>
      <c r="F57" s="85"/>
      <c r="G57" s="29">
        <f>G58</f>
        <v>1000</v>
      </c>
    </row>
    <row r="58" spans="1:9" ht="30.75" hidden="1" customHeight="1" x14ac:dyDescent="0.3">
      <c r="A58" s="69">
        <v>50</v>
      </c>
      <c r="B58" s="53">
        <v>113</v>
      </c>
      <c r="C58" s="2" t="s">
        <v>257</v>
      </c>
      <c r="D58" s="2"/>
      <c r="E58" s="92" t="s">
        <v>417</v>
      </c>
      <c r="F58" s="92"/>
      <c r="G58" s="29">
        <f>G59</f>
        <v>1000</v>
      </c>
    </row>
    <row r="59" spans="1:9" s="20" customFormat="1" ht="13.5" hidden="1" customHeight="1" x14ac:dyDescent="0.25">
      <c r="A59" s="69">
        <v>51</v>
      </c>
      <c r="B59" s="54">
        <v>113</v>
      </c>
      <c r="C59" s="4" t="s">
        <v>257</v>
      </c>
      <c r="D59" s="51" t="s">
        <v>53</v>
      </c>
      <c r="E59" s="91" t="s">
        <v>54</v>
      </c>
      <c r="F59" s="91"/>
      <c r="G59" s="62">
        <v>1000</v>
      </c>
    </row>
    <row r="60" spans="1:9" ht="39.75" hidden="1" customHeight="1" x14ac:dyDescent="0.3">
      <c r="A60" s="69">
        <v>52</v>
      </c>
      <c r="B60" s="87">
        <v>113</v>
      </c>
      <c r="C60" s="10" t="s">
        <v>258</v>
      </c>
      <c r="D60" s="10"/>
      <c r="E60" s="85" t="s">
        <v>398</v>
      </c>
      <c r="F60" s="85"/>
      <c r="G60" s="29">
        <f>G61</f>
        <v>8080.3</v>
      </c>
    </row>
    <row r="61" spans="1:9" ht="28.5" hidden="1" customHeight="1" x14ac:dyDescent="0.3">
      <c r="A61" s="69">
        <v>53</v>
      </c>
      <c r="B61" s="53">
        <v>113</v>
      </c>
      <c r="C61" s="2" t="s">
        <v>320</v>
      </c>
      <c r="D61" s="2"/>
      <c r="E61" s="85" t="s">
        <v>109</v>
      </c>
      <c r="F61" s="85"/>
      <c r="G61" s="29">
        <f>G62+G63</f>
        <v>8080.3</v>
      </c>
    </row>
    <row r="62" spans="1:9" ht="23.5" hidden="1" customHeight="1" x14ac:dyDescent="0.25">
      <c r="A62" s="69">
        <v>54</v>
      </c>
      <c r="B62" s="54">
        <v>113</v>
      </c>
      <c r="C62" s="60" t="s">
        <v>320</v>
      </c>
      <c r="D62" s="4" t="s">
        <v>50</v>
      </c>
      <c r="E62" s="91" t="s">
        <v>81</v>
      </c>
      <c r="F62" s="91"/>
      <c r="G62" s="62">
        <v>7780.6</v>
      </c>
    </row>
    <row r="63" spans="1:9" ht="28.5" hidden="1" customHeight="1" x14ac:dyDescent="0.25">
      <c r="A63" s="69">
        <v>55</v>
      </c>
      <c r="B63" s="54">
        <v>113</v>
      </c>
      <c r="C63" s="60" t="s">
        <v>320</v>
      </c>
      <c r="D63" s="4">
        <v>240</v>
      </c>
      <c r="E63" s="91" t="s">
        <v>77</v>
      </c>
      <c r="F63" s="91"/>
      <c r="G63" s="62">
        <v>299.7</v>
      </c>
    </row>
    <row r="64" spans="1:9" s="21" customFormat="1" ht="39" hidden="1" x14ac:dyDescent="0.3">
      <c r="A64" s="69">
        <v>56</v>
      </c>
      <c r="B64" s="53">
        <v>113</v>
      </c>
      <c r="C64" s="10" t="s">
        <v>249</v>
      </c>
      <c r="D64" s="2"/>
      <c r="E64" s="85" t="s">
        <v>396</v>
      </c>
      <c r="F64" s="85"/>
      <c r="G64" s="29">
        <f>G65</f>
        <v>22800.3</v>
      </c>
    </row>
    <row r="65" spans="1:7" s="21" customFormat="1" ht="52" hidden="1" x14ac:dyDescent="0.3">
      <c r="A65" s="69">
        <v>57</v>
      </c>
      <c r="B65" s="53">
        <v>113</v>
      </c>
      <c r="C65" s="10" t="s">
        <v>250</v>
      </c>
      <c r="D65" s="2"/>
      <c r="E65" s="85" t="s">
        <v>395</v>
      </c>
      <c r="F65" s="85"/>
      <c r="G65" s="29">
        <f>G66</f>
        <v>22800.3</v>
      </c>
    </row>
    <row r="66" spans="1:7" s="21" customFormat="1" ht="15.75" hidden="1" customHeight="1" x14ac:dyDescent="0.3">
      <c r="A66" s="69">
        <v>58</v>
      </c>
      <c r="B66" s="53">
        <v>113</v>
      </c>
      <c r="C66" s="10" t="s">
        <v>259</v>
      </c>
      <c r="D66" s="2"/>
      <c r="E66" s="85" t="s">
        <v>182</v>
      </c>
      <c r="F66" s="85"/>
      <c r="G66" s="29">
        <f>G67+G68+G69</f>
        <v>22800.3</v>
      </c>
    </row>
    <row r="67" spans="1:7" s="20" customFormat="1" ht="15" hidden="1" customHeight="1" x14ac:dyDescent="0.25">
      <c r="A67" s="69">
        <v>59</v>
      </c>
      <c r="B67" s="54">
        <v>113</v>
      </c>
      <c r="C67" s="4" t="s">
        <v>259</v>
      </c>
      <c r="D67" s="4" t="s">
        <v>44</v>
      </c>
      <c r="E67" s="91" t="s">
        <v>45</v>
      </c>
      <c r="F67" s="91"/>
      <c r="G67" s="62">
        <v>12533</v>
      </c>
    </row>
    <row r="68" spans="1:7" ht="26" hidden="1" x14ac:dyDescent="0.25">
      <c r="A68" s="69">
        <v>60</v>
      </c>
      <c r="B68" s="54">
        <v>113</v>
      </c>
      <c r="C68" s="4" t="s">
        <v>259</v>
      </c>
      <c r="D68" s="4">
        <v>240</v>
      </c>
      <c r="E68" s="91" t="s">
        <v>77</v>
      </c>
      <c r="F68" s="91"/>
      <c r="G68" s="62">
        <f>9638.3+529</f>
        <v>10167.299999999999</v>
      </c>
    </row>
    <row r="69" spans="1:7" ht="12.75" hidden="1" customHeight="1" x14ac:dyDescent="0.25">
      <c r="A69" s="69">
        <v>61</v>
      </c>
      <c r="B69" s="54">
        <v>113</v>
      </c>
      <c r="C69" s="4" t="s">
        <v>259</v>
      </c>
      <c r="D69" s="4" t="s">
        <v>79</v>
      </c>
      <c r="E69" s="91" t="s">
        <v>80</v>
      </c>
      <c r="F69" s="91"/>
      <c r="G69" s="62">
        <v>100</v>
      </c>
    </row>
    <row r="70" spans="1:7" s="21" customFormat="1" ht="54" hidden="1" customHeight="1" x14ac:dyDescent="0.3">
      <c r="A70" s="69">
        <v>62</v>
      </c>
      <c r="B70" s="53">
        <v>113</v>
      </c>
      <c r="C70" s="2" t="s">
        <v>260</v>
      </c>
      <c r="D70" s="2"/>
      <c r="E70" s="85" t="s">
        <v>399</v>
      </c>
      <c r="F70" s="85"/>
      <c r="G70" s="29">
        <f>G71+G73</f>
        <v>466</v>
      </c>
    </row>
    <row r="71" spans="1:7" ht="27.75" hidden="1" customHeight="1" x14ac:dyDescent="0.3">
      <c r="A71" s="69">
        <v>63</v>
      </c>
      <c r="B71" s="53">
        <v>113</v>
      </c>
      <c r="C71" s="2" t="s">
        <v>324</v>
      </c>
      <c r="D71" s="2"/>
      <c r="E71" s="92" t="s">
        <v>356</v>
      </c>
      <c r="F71" s="92"/>
      <c r="G71" s="29">
        <f>G72</f>
        <v>200</v>
      </c>
    </row>
    <row r="72" spans="1:7" ht="28.5" hidden="1" customHeight="1" x14ac:dyDescent="0.25">
      <c r="A72" s="69">
        <v>64</v>
      </c>
      <c r="B72" s="54">
        <v>113</v>
      </c>
      <c r="C72" s="4" t="s">
        <v>324</v>
      </c>
      <c r="D72" s="4" t="s">
        <v>78</v>
      </c>
      <c r="E72" s="91" t="s">
        <v>77</v>
      </c>
      <c r="F72" s="91"/>
      <c r="G72" s="62">
        <v>200</v>
      </c>
    </row>
    <row r="73" spans="1:7" ht="53.25" hidden="1" customHeight="1" x14ac:dyDescent="0.3">
      <c r="A73" s="69">
        <v>65</v>
      </c>
      <c r="B73" s="53">
        <v>113</v>
      </c>
      <c r="C73" s="31" t="s">
        <v>187</v>
      </c>
      <c r="D73" s="2"/>
      <c r="E73" s="85" t="s">
        <v>93</v>
      </c>
      <c r="F73" s="85"/>
      <c r="G73" s="29">
        <f>G74</f>
        <v>266</v>
      </c>
    </row>
    <row r="74" spans="1:7" ht="26" hidden="1" x14ac:dyDescent="0.25">
      <c r="A74" s="69">
        <v>66</v>
      </c>
      <c r="B74" s="54">
        <v>113</v>
      </c>
      <c r="C74" s="4" t="s">
        <v>187</v>
      </c>
      <c r="D74" s="4">
        <v>240</v>
      </c>
      <c r="E74" s="91" t="s">
        <v>77</v>
      </c>
      <c r="F74" s="91"/>
      <c r="G74" s="71">
        <v>266</v>
      </c>
    </row>
    <row r="75" spans="1:7" ht="52" hidden="1" x14ac:dyDescent="0.3">
      <c r="A75" s="69">
        <v>67</v>
      </c>
      <c r="B75" s="53">
        <v>113</v>
      </c>
      <c r="C75" s="31" t="s">
        <v>261</v>
      </c>
      <c r="D75" s="2"/>
      <c r="E75" s="85" t="s">
        <v>400</v>
      </c>
      <c r="F75" s="85"/>
      <c r="G75" s="29">
        <f>G76+G79</f>
        <v>365</v>
      </c>
    </row>
    <row r="76" spans="1:7" ht="26" hidden="1" x14ac:dyDescent="0.3">
      <c r="A76" s="69">
        <v>68</v>
      </c>
      <c r="B76" s="53">
        <v>113</v>
      </c>
      <c r="C76" s="31" t="s">
        <v>262</v>
      </c>
      <c r="D76" s="2"/>
      <c r="E76" s="85" t="s">
        <v>147</v>
      </c>
      <c r="F76" s="85"/>
      <c r="G76" s="29">
        <f>G77</f>
        <v>350</v>
      </c>
    </row>
    <row r="77" spans="1:7" ht="40.5" hidden="1" customHeight="1" x14ac:dyDescent="0.3">
      <c r="A77" s="69">
        <v>69</v>
      </c>
      <c r="B77" s="53">
        <v>113</v>
      </c>
      <c r="C77" s="31" t="s">
        <v>215</v>
      </c>
      <c r="D77" s="2"/>
      <c r="E77" s="85" t="s">
        <v>180</v>
      </c>
      <c r="F77" s="85"/>
      <c r="G77" s="29">
        <f>G78</f>
        <v>350</v>
      </c>
    </row>
    <row r="78" spans="1:7" ht="26" hidden="1" x14ac:dyDescent="0.25">
      <c r="A78" s="69">
        <v>70</v>
      </c>
      <c r="B78" s="54">
        <v>113</v>
      </c>
      <c r="C78" s="51" t="s">
        <v>215</v>
      </c>
      <c r="D78" s="4">
        <v>240</v>
      </c>
      <c r="E78" s="91" t="s">
        <v>77</v>
      </c>
      <c r="F78" s="91"/>
      <c r="G78" s="62">
        <v>350</v>
      </c>
    </row>
    <row r="79" spans="1:7" s="21" customFormat="1" ht="26" hidden="1" x14ac:dyDescent="0.3">
      <c r="A79" s="69">
        <v>71</v>
      </c>
      <c r="B79" s="53">
        <v>113</v>
      </c>
      <c r="C79" s="31" t="s">
        <v>263</v>
      </c>
      <c r="D79" s="2"/>
      <c r="E79" s="85" t="s">
        <v>149</v>
      </c>
      <c r="F79" s="85"/>
      <c r="G79" s="29">
        <f>G80+G82</f>
        <v>15</v>
      </c>
    </row>
    <row r="80" spans="1:7" s="21" customFormat="1" ht="26" hidden="1" x14ac:dyDescent="0.3">
      <c r="A80" s="69">
        <v>72</v>
      </c>
      <c r="B80" s="53">
        <v>113</v>
      </c>
      <c r="C80" s="31" t="s">
        <v>264</v>
      </c>
      <c r="D80" s="2"/>
      <c r="E80" s="85" t="s">
        <v>148</v>
      </c>
      <c r="F80" s="85"/>
      <c r="G80" s="29">
        <f>G81</f>
        <v>10</v>
      </c>
    </row>
    <row r="81" spans="1:9" ht="26" hidden="1" x14ac:dyDescent="0.25">
      <c r="A81" s="69">
        <v>73</v>
      </c>
      <c r="B81" s="54">
        <v>113</v>
      </c>
      <c r="C81" s="51" t="s">
        <v>264</v>
      </c>
      <c r="D81" s="4">
        <v>240</v>
      </c>
      <c r="E81" s="91" t="s">
        <v>77</v>
      </c>
      <c r="F81" s="91"/>
      <c r="G81" s="62">
        <v>10</v>
      </c>
    </row>
    <row r="82" spans="1:9" s="21" customFormat="1" ht="26" hidden="1" x14ac:dyDescent="0.3">
      <c r="A82" s="69">
        <v>74</v>
      </c>
      <c r="B82" s="53">
        <v>113</v>
      </c>
      <c r="C82" s="31" t="s">
        <v>265</v>
      </c>
      <c r="D82" s="2"/>
      <c r="E82" s="85" t="s">
        <v>150</v>
      </c>
      <c r="F82" s="85"/>
      <c r="G82" s="29">
        <f>G83</f>
        <v>5</v>
      </c>
    </row>
    <row r="83" spans="1:9" ht="26" hidden="1" x14ac:dyDescent="0.25">
      <c r="A83" s="69">
        <v>75</v>
      </c>
      <c r="B83" s="54">
        <v>113</v>
      </c>
      <c r="C83" s="51" t="s">
        <v>265</v>
      </c>
      <c r="D83" s="4">
        <v>240</v>
      </c>
      <c r="E83" s="91" t="s">
        <v>77</v>
      </c>
      <c r="F83" s="91"/>
      <c r="G83" s="62">
        <v>5</v>
      </c>
    </row>
    <row r="84" spans="1:9" s="21" customFormat="1" ht="18.75" hidden="1" customHeight="1" x14ac:dyDescent="0.3">
      <c r="A84" s="69">
        <v>76</v>
      </c>
      <c r="B84" s="53">
        <v>113</v>
      </c>
      <c r="C84" s="2" t="s">
        <v>189</v>
      </c>
      <c r="D84" s="2"/>
      <c r="E84" s="85" t="s">
        <v>106</v>
      </c>
      <c r="F84" s="85"/>
      <c r="G84" s="29">
        <f>G85+G87+G89+G91</f>
        <v>611.5</v>
      </c>
    </row>
    <row r="85" spans="1:9" s="21" customFormat="1" ht="39" hidden="1" x14ac:dyDescent="0.3">
      <c r="A85" s="69">
        <v>77</v>
      </c>
      <c r="B85" s="53">
        <v>113</v>
      </c>
      <c r="C85" s="2" t="s">
        <v>266</v>
      </c>
      <c r="D85" s="2"/>
      <c r="E85" s="85" t="s">
        <v>183</v>
      </c>
      <c r="F85" s="85"/>
      <c r="G85" s="29">
        <f>G86</f>
        <v>120</v>
      </c>
    </row>
    <row r="86" spans="1:9" s="20" customFormat="1" ht="26" hidden="1" x14ac:dyDescent="0.25">
      <c r="A86" s="69">
        <v>78</v>
      </c>
      <c r="B86" s="54">
        <v>113</v>
      </c>
      <c r="C86" s="4" t="s">
        <v>266</v>
      </c>
      <c r="D86" s="4" t="s">
        <v>50</v>
      </c>
      <c r="E86" s="91" t="s">
        <v>516</v>
      </c>
      <c r="F86" s="91"/>
      <c r="G86" s="62">
        <v>120</v>
      </c>
    </row>
    <row r="87" spans="1:9" s="21" customFormat="1" ht="66.75" hidden="1" customHeight="1" x14ac:dyDescent="0.3">
      <c r="A87" s="69">
        <v>79</v>
      </c>
      <c r="B87" s="53">
        <v>113</v>
      </c>
      <c r="C87" s="2" t="s">
        <v>190</v>
      </c>
      <c r="D87" s="2"/>
      <c r="E87" s="85" t="s">
        <v>73</v>
      </c>
      <c r="F87" s="85"/>
      <c r="G87" s="29">
        <f>G88</f>
        <v>0.2</v>
      </c>
    </row>
    <row r="88" spans="1:9" ht="26" hidden="1" x14ac:dyDescent="0.25">
      <c r="A88" s="69">
        <v>80</v>
      </c>
      <c r="B88" s="54">
        <v>113</v>
      </c>
      <c r="C88" s="4" t="s">
        <v>190</v>
      </c>
      <c r="D88" s="4">
        <v>240</v>
      </c>
      <c r="E88" s="91" t="s">
        <v>77</v>
      </c>
      <c r="F88" s="91"/>
      <c r="G88" s="71">
        <v>0.2</v>
      </c>
    </row>
    <row r="89" spans="1:9" s="21" customFormat="1" ht="25.5" hidden="1" customHeight="1" x14ac:dyDescent="0.3">
      <c r="A89" s="69">
        <v>81</v>
      </c>
      <c r="B89" s="53">
        <v>113</v>
      </c>
      <c r="C89" s="2" t="s">
        <v>191</v>
      </c>
      <c r="D89" s="2"/>
      <c r="E89" s="85" t="s">
        <v>74</v>
      </c>
      <c r="F89" s="85"/>
      <c r="G89" s="29">
        <f>G90</f>
        <v>115.2</v>
      </c>
    </row>
    <row r="90" spans="1:9" ht="29.25" hidden="1" customHeight="1" x14ac:dyDescent="0.25">
      <c r="A90" s="69">
        <v>82</v>
      </c>
      <c r="B90" s="54">
        <v>113</v>
      </c>
      <c r="C90" s="4" t="s">
        <v>191</v>
      </c>
      <c r="D90" s="4">
        <v>240</v>
      </c>
      <c r="E90" s="91" t="s">
        <v>77</v>
      </c>
      <c r="F90" s="91"/>
      <c r="G90" s="71">
        <v>115.2</v>
      </c>
    </row>
    <row r="91" spans="1:9" ht="51.75" hidden="1" customHeight="1" x14ac:dyDescent="0.3">
      <c r="A91" s="69">
        <v>83</v>
      </c>
      <c r="B91" s="53">
        <v>113</v>
      </c>
      <c r="C91" s="2" t="s">
        <v>485</v>
      </c>
      <c r="D91" s="2"/>
      <c r="E91" s="105" t="s">
        <v>484</v>
      </c>
      <c r="F91" s="105"/>
      <c r="G91" s="29">
        <f>G92</f>
        <v>376.1</v>
      </c>
    </row>
    <row r="92" spans="1:9" ht="29.25" hidden="1" customHeight="1" x14ac:dyDescent="0.25">
      <c r="A92" s="69">
        <v>84</v>
      </c>
      <c r="B92" s="54">
        <v>113</v>
      </c>
      <c r="C92" s="4" t="s">
        <v>485</v>
      </c>
      <c r="D92" s="4" t="s">
        <v>78</v>
      </c>
      <c r="E92" s="91" t="s">
        <v>77</v>
      </c>
      <c r="F92" s="91"/>
      <c r="G92" s="71">
        <v>376.1</v>
      </c>
    </row>
    <row r="93" spans="1:9" ht="15.75" customHeight="1" x14ac:dyDescent="0.3">
      <c r="A93" s="69">
        <v>85</v>
      </c>
      <c r="B93" s="53">
        <v>200</v>
      </c>
      <c r="C93" s="31"/>
      <c r="D93" s="2"/>
      <c r="E93" s="90" t="s">
        <v>7</v>
      </c>
      <c r="F93" s="113">
        <v>1186.3</v>
      </c>
      <c r="G93" s="29">
        <f>G94</f>
        <v>1527.9</v>
      </c>
      <c r="H93" s="81">
        <f>G93-F93</f>
        <v>341.60000000000014</v>
      </c>
      <c r="I93" s="119">
        <f>G93/F93*100</f>
        <v>128.79541431341147</v>
      </c>
    </row>
    <row r="94" spans="1:9" ht="12.75" customHeight="1" x14ac:dyDescent="0.3">
      <c r="A94" s="69">
        <v>86</v>
      </c>
      <c r="B94" s="53">
        <v>203</v>
      </c>
      <c r="C94" s="2"/>
      <c r="D94" s="2"/>
      <c r="E94" s="85" t="s">
        <v>8</v>
      </c>
      <c r="F94" s="114">
        <v>1186.3</v>
      </c>
      <c r="G94" s="29">
        <f>G95</f>
        <v>1527.9</v>
      </c>
      <c r="H94" s="81">
        <f>G94-F94</f>
        <v>341.60000000000014</v>
      </c>
      <c r="I94" s="119">
        <f>G94/F94*100</f>
        <v>128.79541431341147</v>
      </c>
    </row>
    <row r="95" spans="1:9" ht="22.5" hidden="1" customHeight="1" x14ac:dyDescent="0.3">
      <c r="A95" s="69">
        <v>87</v>
      </c>
      <c r="B95" s="53">
        <v>203</v>
      </c>
      <c r="C95" s="2" t="s">
        <v>189</v>
      </c>
      <c r="D95" s="2"/>
      <c r="E95" s="85" t="s">
        <v>106</v>
      </c>
      <c r="F95" s="85"/>
      <c r="G95" s="29">
        <f>G96</f>
        <v>1527.9</v>
      </c>
    </row>
    <row r="96" spans="1:9" ht="28.5" hidden="1" customHeight="1" x14ac:dyDescent="0.3">
      <c r="A96" s="69">
        <v>88</v>
      </c>
      <c r="B96" s="53">
        <v>203</v>
      </c>
      <c r="C96" s="2" t="s">
        <v>188</v>
      </c>
      <c r="D96" s="2"/>
      <c r="E96" s="85" t="s">
        <v>43</v>
      </c>
      <c r="F96" s="85"/>
      <c r="G96" s="29">
        <f>G97+G98</f>
        <v>1527.9</v>
      </c>
    </row>
    <row r="97" spans="1:9" ht="25.5" hidden="1" customHeight="1" x14ac:dyDescent="0.25">
      <c r="A97" s="69">
        <v>89</v>
      </c>
      <c r="B97" s="54">
        <v>203</v>
      </c>
      <c r="C97" s="4" t="s">
        <v>188</v>
      </c>
      <c r="D97" s="4" t="s">
        <v>50</v>
      </c>
      <c r="E97" s="91" t="s">
        <v>81</v>
      </c>
      <c r="F97" s="91"/>
      <c r="G97" s="71">
        <v>1370</v>
      </c>
    </row>
    <row r="98" spans="1:9" ht="25.5" hidden="1" customHeight="1" x14ac:dyDescent="0.25">
      <c r="A98" s="69">
        <v>90</v>
      </c>
      <c r="B98" s="54">
        <v>203</v>
      </c>
      <c r="C98" s="4" t="s">
        <v>188</v>
      </c>
      <c r="D98" s="4" t="s">
        <v>78</v>
      </c>
      <c r="E98" s="91" t="s">
        <v>77</v>
      </c>
      <c r="F98" s="91"/>
      <c r="G98" s="71">
        <v>157.9</v>
      </c>
    </row>
    <row r="99" spans="1:9" ht="30" customHeight="1" x14ac:dyDescent="0.3">
      <c r="A99" s="69">
        <v>91</v>
      </c>
      <c r="B99" s="53">
        <v>300</v>
      </c>
      <c r="C99" s="2"/>
      <c r="D99" s="2"/>
      <c r="E99" s="90" t="s">
        <v>9</v>
      </c>
      <c r="F99" s="113">
        <v>10682</v>
      </c>
      <c r="G99" s="29">
        <f>G100+G105+G131</f>
        <v>11043</v>
      </c>
      <c r="H99" s="81">
        <f>G99-F99</f>
        <v>361</v>
      </c>
      <c r="I99" s="119">
        <f>G99/F99*100</f>
        <v>103.37951694439245</v>
      </c>
    </row>
    <row r="100" spans="1:9" ht="16.5" customHeight="1" x14ac:dyDescent="0.3">
      <c r="A100" s="69">
        <v>92</v>
      </c>
      <c r="B100" s="53">
        <v>309</v>
      </c>
      <c r="C100" s="2"/>
      <c r="D100" s="2"/>
      <c r="E100" s="5" t="s">
        <v>492</v>
      </c>
      <c r="F100" s="114">
        <v>8020</v>
      </c>
      <c r="G100" s="29">
        <f>G101</f>
        <v>56</v>
      </c>
      <c r="H100" s="81">
        <f>G100-F100</f>
        <v>-7964</v>
      </c>
      <c r="I100" s="119">
        <f>G100/F100*100</f>
        <v>0.69825436408977559</v>
      </c>
    </row>
    <row r="101" spans="1:9" ht="39.75" hidden="1" customHeight="1" x14ac:dyDescent="0.3">
      <c r="A101" s="69">
        <v>93</v>
      </c>
      <c r="B101" s="53">
        <v>309</v>
      </c>
      <c r="C101" s="2" t="s">
        <v>221</v>
      </c>
      <c r="D101" s="2"/>
      <c r="E101" s="85" t="s">
        <v>401</v>
      </c>
      <c r="F101" s="85"/>
      <c r="G101" s="29">
        <f>G102</f>
        <v>56</v>
      </c>
    </row>
    <row r="102" spans="1:9" ht="39" hidden="1" x14ac:dyDescent="0.3">
      <c r="A102" s="69">
        <v>94</v>
      </c>
      <c r="B102" s="53">
        <v>309</v>
      </c>
      <c r="C102" s="2" t="s">
        <v>219</v>
      </c>
      <c r="D102" s="2"/>
      <c r="E102" s="85" t="s">
        <v>159</v>
      </c>
      <c r="F102" s="85"/>
      <c r="G102" s="29">
        <f>G103</f>
        <v>56</v>
      </c>
    </row>
    <row r="103" spans="1:9" ht="52" hidden="1" x14ac:dyDescent="0.3">
      <c r="A103" s="69">
        <v>95</v>
      </c>
      <c r="B103" s="53">
        <v>309</v>
      </c>
      <c r="C103" s="2" t="s">
        <v>220</v>
      </c>
      <c r="D103" s="2"/>
      <c r="E103" s="85" t="s">
        <v>160</v>
      </c>
      <c r="F103" s="85"/>
      <c r="G103" s="29">
        <f>G104</f>
        <v>56</v>
      </c>
    </row>
    <row r="104" spans="1:9" ht="26" hidden="1" x14ac:dyDescent="0.25">
      <c r="A104" s="69">
        <v>96</v>
      </c>
      <c r="B104" s="54">
        <v>309</v>
      </c>
      <c r="C104" s="4" t="s">
        <v>220</v>
      </c>
      <c r="D104" s="4">
        <v>240</v>
      </c>
      <c r="E104" s="91" t="s">
        <v>77</v>
      </c>
      <c r="F104" s="91"/>
      <c r="G104" s="62">
        <v>56</v>
      </c>
    </row>
    <row r="105" spans="1:9" ht="27.65" customHeight="1" x14ac:dyDescent="0.3">
      <c r="A105" s="69">
        <v>97</v>
      </c>
      <c r="B105" s="53">
        <v>310</v>
      </c>
      <c r="C105" s="2"/>
      <c r="D105" s="2"/>
      <c r="E105" s="92" t="s">
        <v>497</v>
      </c>
      <c r="F105" s="116">
        <v>2193</v>
      </c>
      <c r="G105" s="29">
        <f>G106</f>
        <v>10626</v>
      </c>
      <c r="H105" s="81">
        <f>G105-F105</f>
        <v>8433</v>
      </c>
      <c r="I105" s="119">
        <f>G105/F105*100</f>
        <v>484.54172366621071</v>
      </c>
    </row>
    <row r="106" spans="1:9" ht="39" hidden="1" x14ac:dyDescent="0.3">
      <c r="A106" s="69">
        <v>98</v>
      </c>
      <c r="B106" s="53">
        <v>310</v>
      </c>
      <c r="C106" s="2" t="s">
        <v>221</v>
      </c>
      <c r="D106" s="2"/>
      <c r="E106" s="85" t="s">
        <v>401</v>
      </c>
      <c r="F106" s="85"/>
      <c r="G106" s="29">
        <f>G116+G107+G127</f>
        <v>10626</v>
      </c>
    </row>
    <row r="107" spans="1:9" ht="39" hidden="1" x14ac:dyDescent="0.3">
      <c r="A107" s="69">
        <v>99</v>
      </c>
      <c r="B107" s="53">
        <v>310</v>
      </c>
      <c r="C107" s="2" t="s">
        <v>219</v>
      </c>
      <c r="D107" s="2"/>
      <c r="E107" s="85" t="s">
        <v>159</v>
      </c>
      <c r="F107" s="85"/>
      <c r="G107" s="29">
        <f>G108+G110+G112+G114</f>
        <v>923.7</v>
      </c>
    </row>
    <row r="108" spans="1:9" ht="26" hidden="1" x14ac:dyDescent="0.3">
      <c r="A108" s="69">
        <v>100</v>
      </c>
      <c r="B108" s="53">
        <v>310</v>
      </c>
      <c r="C108" s="31" t="s">
        <v>218</v>
      </c>
      <c r="D108" s="31"/>
      <c r="E108" s="92" t="s">
        <v>176</v>
      </c>
      <c r="F108" s="92"/>
      <c r="G108" s="29">
        <f>G109</f>
        <v>673.7</v>
      </c>
    </row>
    <row r="109" spans="1:9" ht="26" hidden="1" x14ac:dyDescent="0.25">
      <c r="A109" s="69">
        <v>101</v>
      </c>
      <c r="B109" s="54">
        <v>310</v>
      </c>
      <c r="C109" s="51" t="s">
        <v>218</v>
      </c>
      <c r="D109" s="4">
        <v>240</v>
      </c>
      <c r="E109" s="91" t="s">
        <v>77</v>
      </c>
      <c r="F109" s="91"/>
      <c r="G109" s="62">
        <v>673.7</v>
      </c>
    </row>
    <row r="110" spans="1:9" ht="26" hidden="1" x14ac:dyDescent="0.3">
      <c r="A110" s="69">
        <v>102</v>
      </c>
      <c r="B110" s="53">
        <v>310</v>
      </c>
      <c r="C110" s="2" t="s">
        <v>493</v>
      </c>
      <c r="D110" s="2"/>
      <c r="E110" s="92" t="s">
        <v>522</v>
      </c>
      <c r="F110" s="92"/>
      <c r="G110" s="29">
        <f>G111</f>
        <v>132</v>
      </c>
    </row>
    <row r="111" spans="1:9" ht="26" hidden="1" x14ac:dyDescent="0.25">
      <c r="A111" s="69">
        <v>103</v>
      </c>
      <c r="B111" s="54">
        <v>310</v>
      </c>
      <c r="C111" s="4" t="s">
        <v>493</v>
      </c>
      <c r="D111" s="4" t="s">
        <v>78</v>
      </c>
      <c r="E111" s="91" t="s">
        <v>77</v>
      </c>
      <c r="F111" s="91"/>
      <c r="G111" s="62">
        <v>132</v>
      </c>
    </row>
    <row r="112" spans="1:9" ht="39" hidden="1" x14ac:dyDescent="0.3">
      <c r="A112" s="69">
        <v>104</v>
      </c>
      <c r="B112" s="53">
        <v>310</v>
      </c>
      <c r="C112" s="2" t="s">
        <v>494</v>
      </c>
      <c r="D112" s="2"/>
      <c r="E112" s="92" t="s">
        <v>498</v>
      </c>
      <c r="F112" s="92"/>
      <c r="G112" s="29">
        <f>G113</f>
        <v>60</v>
      </c>
    </row>
    <row r="113" spans="1:7" ht="26" hidden="1" x14ac:dyDescent="0.25">
      <c r="A113" s="69">
        <v>105</v>
      </c>
      <c r="B113" s="54">
        <v>310</v>
      </c>
      <c r="C113" s="4" t="s">
        <v>494</v>
      </c>
      <c r="D113" s="4" t="s">
        <v>78</v>
      </c>
      <c r="E113" s="91" t="s">
        <v>77</v>
      </c>
      <c r="F113" s="91"/>
      <c r="G113" s="62">
        <v>60</v>
      </c>
    </row>
    <row r="114" spans="1:7" ht="39" hidden="1" x14ac:dyDescent="0.3">
      <c r="A114" s="69">
        <v>106</v>
      </c>
      <c r="B114" s="53">
        <v>310</v>
      </c>
      <c r="C114" s="2" t="s">
        <v>499</v>
      </c>
      <c r="D114" s="4"/>
      <c r="E114" s="92" t="s">
        <v>523</v>
      </c>
      <c r="F114" s="92"/>
      <c r="G114" s="29">
        <f>G115</f>
        <v>58</v>
      </c>
    </row>
    <row r="115" spans="1:7" ht="26" hidden="1" x14ac:dyDescent="0.25">
      <c r="A115" s="69">
        <v>107</v>
      </c>
      <c r="B115" s="54">
        <v>310</v>
      </c>
      <c r="C115" s="4" t="s">
        <v>499</v>
      </c>
      <c r="D115" s="4" t="s">
        <v>78</v>
      </c>
      <c r="E115" s="91" t="s">
        <v>77</v>
      </c>
      <c r="F115" s="91"/>
      <c r="G115" s="62">
        <v>58</v>
      </c>
    </row>
    <row r="116" spans="1:7" ht="26" hidden="1" x14ac:dyDescent="0.3">
      <c r="A116" s="69">
        <v>108</v>
      </c>
      <c r="B116" s="53">
        <v>310</v>
      </c>
      <c r="C116" s="2" t="s">
        <v>224</v>
      </c>
      <c r="D116" s="2"/>
      <c r="E116" s="85" t="s">
        <v>161</v>
      </c>
      <c r="F116" s="85"/>
      <c r="G116" s="29">
        <f>G117+G119+G123+G125+G121</f>
        <v>2245.3000000000002</v>
      </c>
    </row>
    <row r="117" spans="1:7" s="21" customFormat="1" ht="26" hidden="1" x14ac:dyDescent="0.3">
      <c r="A117" s="69">
        <v>109</v>
      </c>
      <c r="B117" s="53">
        <v>310</v>
      </c>
      <c r="C117" s="2" t="s">
        <v>225</v>
      </c>
      <c r="D117" s="2"/>
      <c r="E117" s="85" t="s">
        <v>162</v>
      </c>
      <c r="F117" s="85"/>
      <c r="G117" s="29">
        <f>G118</f>
        <v>865</v>
      </c>
    </row>
    <row r="118" spans="1:7" ht="24.75" hidden="1" customHeight="1" x14ac:dyDescent="0.25">
      <c r="A118" s="69">
        <v>110</v>
      </c>
      <c r="B118" s="54">
        <v>310</v>
      </c>
      <c r="C118" s="4" t="s">
        <v>225</v>
      </c>
      <c r="D118" s="4">
        <v>240</v>
      </c>
      <c r="E118" s="91" t="s">
        <v>77</v>
      </c>
      <c r="F118" s="91"/>
      <c r="G118" s="62">
        <f>165+245+455</f>
        <v>865</v>
      </c>
    </row>
    <row r="119" spans="1:7" s="21" customFormat="1" ht="27" hidden="1" customHeight="1" x14ac:dyDescent="0.3">
      <c r="A119" s="69">
        <v>111</v>
      </c>
      <c r="B119" s="53">
        <v>310</v>
      </c>
      <c r="C119" s="2" t="s">
        <v>226</v>
      </c>
      <c r="D119" s="2"/>
      <c r="E119" s="85" t="s">
        <v>177</v>
      </c>
      <c r="F119" s="85"/>
      <c r="G119" s="29">
        <f>G120</f>
        <v>643</v>
      </c>
    </row>
    <row r="120" spans="1:7" ht="24.75" hidden="1" customHeight="1" x14ac:dyDescent="0.25">
      <c r="A120" s="69">
        <v>112</v>
      </c>
      <c r="B120" s="54">
        <v>310</v>
      </c>
      <c r="C120" s="4" t="s">
        <v>226</v>
      </c>
      <c r="D120" s="4">
        <v>240</v>
      </c>
      <c r="E120" s="91" t="s">
        <v>77</v>
      </c>
      <c r="F120" s="91"/>
      <c r="G120" s="62">
        <v>643</v>
      </c>
    </row>
    <row r="121" spans="1:7" s="21" customFormat="1" ht="29.25" hidden="1" customHeight="1" x14ac:dyDescent="0.3">
      <c r="A121" s="69">
        <v>113</v>
      </c>
      <c r="B121" s="53">
        <v>310</v>
      </c>
      <c r="C121" s="2" t="s">
        <v>335</v>
      </c>
      <c r="D121" s="2"/>
      <c r="E121" s="85" t="s">
        <v>336</v>
      </c>
      <c r="F121" s="85"/>
      <c r="G121" s="29">
        <f>G122</f>
        <v>50</v>
      </c>
    </row>
    <row r="122" spans="1:7" ht="26.25" hidden="1" customHeight="1" x14ac:dyDescent="0.25">
      <c r="A122" s="69">
        <v>114</v>
      </c>
      <c r="B122" s="54">
        <v>310</v>
      </c>
      <c r="C122" s="4" t="s">
        <v>335</v>
      </c>
      <c r="D122" s="4" t="s">
        <v>72</v>
      </c>
      <c r="E122" s="91" t="s">
        <v>517</v>
      </c>
      <c r="F122" s="91"/>
      <c r="G122" s="62">
        <v>50</v>
      </c>
    </row>
    <row r="123" spans="1:7" s="21" customFormat="1" ht="26" hidden="1" x14ac:dyDescent="0.3">
      <c r="A123" s="69">
        <v>115</v>
      </c>
      <c r="B123" s="53">
        <v>310</v>
      </c>
      <c r="C123" s="2" t="s">
        <v>228</v>
      </c>
      <c r="D123" s="2"/>
      <c r="E123" s="92" t="s">
        <v>216</v>
      </c>
      <c r="F123" s="92"/>
      <c r="G123" s="29">
        <f>G124</f>
        <v>5</v>
      </c>
    </row>
    <row r="124" spans="1:7" ht="13" hidden="1" x14ac:dyDescent="0.25">
      <c r="A124" s="69">
        <v>116</v>
      </c>
      <c r="B124" s="54">
        <v>310</v>
      </c>
      <c r="C124" s="51" t="s">
        <v>228</v>
      </c>
      <c r="D124" s="51" t="s">
        <v>79</v>
      </c>
      <c r="E124" s="93" t="s">
        <v>80</v>
      </c>
      <c r="F124" s="93"/>
      <c r="G124" s="62">
        <v>5</v>
      </c>
    </row>
    <row r="125" spans="1:7" s="21" customFormat="1" ht="42" hidden="1" customHeight="1" x14ac:dyDescent="0.3">
      <c r="A125" s="69">
        <v>117</v>
      </c>
      <c r="B125" s="53">
        <v>310</v>
      </c>
      <c r="C125" s="2" t="s">
        <v>227</v>
      </c>
      <c r="D125" s="2"/>
      <c r="E125" s="85" t="s">
        <v>217</v>
      </c>
      <c r="F125" s="85"/>
      <c r="G125" s="29">
        <f>G126</f>
        <v>682.3</v>
      </c>
    </row>
    <row r="126" spans="1:7" ht="24.75" hidden="1" customHeight="1" x14ac:dyDescent="0.25">
      <c r="A126" s="69">
        <v>118</v>
      </c>
      <c r="B126" s="54">
        <v>310</v>
      </c>
      <c r="C126" s="4" t="s">
        <v>227</v>
      </c>
      <c r="D126" s="4">
        <v>240</v>
      </c>
      <c r="E126" s="91" t="s">
        <v>77</v>
      </c>
      <c r="F126" s="91"/>
      <c r="G126" s="62">
        <f>14+616.3+52</f>
        <v>682.3</v>
      </c>
    </row>
    <row r="127" spans="1:7" ht="40.5" hidden="1" customHeight="1" x14ac:dyDescent="0.3">
      <c r="A127" s="69">
        <v>119</v>
      </c>
      <c r="B127" s="53">
        <v>310</v>
      </c>
      <c r="C127" s="2" t="s">
        <v>222</v>
      </c>
      <c r="D127" s="2"/>
      <c r="E127" s="85" t="s">
        <v>402</v>
      </c>
      <c r="F127" s="85"/>
      <c r="G127" s="29">
        <f>G128</f>
        <v>7457</v>
      </c>
    </row>
    <row r="128" spans="1:7" ht="24.75" hidden="1" customHeight="1" x14ac:dyDescent="0.3">
      <c r="A128" s="69">
        <v>120</v>
      </c>
      <c r="B128" s="53">
        <v>310</v>
      </c>
      <c r="C128" s="2" t="s">
        <v>223</v>
      </c>
      <c r="D128" s="2"/>
      <c r="E128" s="92" t="s">
        <v>165</v>
      </c>
      <c r="F128" s="92"/>
      <c r="G128" s="29">
        <f>G129+G130</f>
        <v>7457</v>
      </c>
    </row>
    <row r="129" spans="1:9" ht="24.75" hidden="1" customHeight="1" x14ac:dyDescent="0.25">
      <c r="A129" s="69">
        <v>121</v>
      </c>
      <c r="B129" s="54">
        <v>310</v>
      </c>
      <c r="C129" s="4" t="s">
        <v>223</v>
      </c>
      <c r="D129" s="4" t="s">
        <v>44</v>
      </c>
      <c r="E129" s="91" t="s">
        <v>45</v>
      </c>
      <c r="F129" s="91"/>
      <c r="G129" s="62">
        <v>6737.8</v>
      </c>
    </row>
    <row r="130" spans="1:9" ht="24.75" hidden="1" customHeight="1" x14ac:dyDescent="0.25">
      <c r="A130" s="69">
        <v>122</v>
      </c>
      <c r="B130" s="54">
        <v>310</v>
      </c>
      <c r="C130" s="4" t="s">
        <v>223</v>
      </c>
      <c r="D130" s="4">
        <v>240</v>
      </c>
      <c r="E130" s="91" t="s">
        <v>77</v>
      </c>
      <c r="F130" s="91"/>
      <c r="G130" s="62">
        <v>719.2</v>
      </c>
    </row>
    <row r="131" spans="1:9" ht="25.5" customHeight="1" x14ac:dyDescent="0.3">
      <c r="A131" s="69">
        <v>123</v>
      </c>
      <c r="B131" s="53">
        <v>314</v>
      </c>
      <c r="C131" s="2"/>
      <c r="D131" s="2"/>
      <c r="E131" s="85" t="s">
        <v>10</v>
      </c>
      <c r="F131" s="114">
        <v>469</v>
      </c>
      <c r="G131" s="29">
        <f>G132+G136</f>
        <v>361</v>
      </c>
      <c r="H131" s="81">
        <f>G131-F131</f>
        <v>-108</v>
      </c>
      <c r="I131" s="119">
        <f>G131/F131*100</f>
        <v>76.972281449893387</v>
      </c>
    </row>
    <row r="132" spans="1:9" ht="26.5" hidden="1" customHeight="1" x14ac:dyDescent="0.3">
      <c r="A132" s="69">
        <v>124</v>
      </c>
      <c r="B132" s="53">
        <v>314</v>
      </c>
      <c r="C132" s="2" t="s">
        <v>221</v>
      </c>
      <c r="D132" s="2"/>
      <c r="E132" s="85" t="s">
        <v>401</v>
      </c>
      <c r="F132" s="85"/>
      <c r="G132" s="29">
        <f>G133</f>
        <v>160</v>
      </c>
    </row>
    <row r="133" spans="1:9" ht="52" hidden="1" x14ac:dyDescent="0.3">
      <c r="A133" s="69">
        <v>125</v>
      </c>
      <c r="B133" s="53">
        <v>314</v>
      </c>
      <c r="C133" s="2" t="s">
        <v>231</v>
      </c>
      <c r="D133" s="2"/>
      <c r="E133" s="85" t="s">
        <v>164</v>
      </c>
      <c r="F133" s="85"/>
      <c r="G133" s="29">
        <f>G134</f>
        <v>160</v>
      </c>
    </row>
    <row r="134" spans="1:9" ht="26" hidden="1" x14ac:dyDescent="0.3">
      <c r="A134" s="69">
        <v>126</v>
      </c>
      <c r="B134" s="53">
        <v>314</v>
      </c>
      <c r="C134" s="2" t="s">
        <v>230</v>
      </c>
      <c r="D134" s="2"/>
      <c r="E134" s="85" t="s">
        <v>229</v>
      </c>
      <c r="F134" s="85"/>
      <c r="G134" s="29">
        <f>G135</f>
        <v>160</v>
      </c>
    </row>
    <row r="135" spans="1:9" ht="41.25" hidden="1" customHeight="1" x14ac:dyDescent="0.25">
      <c r="A135" s="69">
        <v>127</v>
      </c>
      <c r="B135" s="54">
        <v>314</v>
      </c>
      <c r="C135" s="4" t="s">
        <v>230</v>
      </c>
      <c r="D135" s="51" t="s">
        <v>72</v>
      </c>
      <c r="E135" s="91" t="s">
        <v>517</v>
      </c>
      <c r="F135" s="91"/>
      <c r="G135" s="62">
        <v>160</v>
      </c>
    </row>
    <row r="136" spans="1:9" ht="39" hidden="1" x14ac:dyDescent="0.3">
      <c r="A136" s="69">
        <v>128</v>
      </c>
      <c r="B136" s="53">
        <v>314</v>
      </c>
      <c r="C136" s="2" t="s">
        <v>440</v>
      </c>
      <c r="D136" s="2"/>
      <c r="E136" s="85" t="s">
        <v>454</v>
      </c>
      <c r="F136" s="85"/>
      <c r="G136" s="29">
        <f>G137</f>
        <v>201</v>
      </c>
    </row>
    <row r="137" spans="1:9" s="21" customFormat="1" ht="43" hidden="1" customHeight="1" x14ac:dyDescent="0.3">
      <c r="A137" s="69">
        <v>129</v>
      </c>
      <c r="B137" s="53">
        <v>314</v>
      </c>
      <c r="C137" s="2" t="s">
        <v>455</v>
      </c>
      <c r="D137" s="2"/>
      <c r="E137" s="85" t="s">
        <v>456</v>
      </c>
      <c r="F137" s="85"/>
      <c r="G137" s="29">
        <f>G138</f>
        <v>201</v>
      </c>
    </row>
    <row r="138" spans="1:9" ht="26" hidden="1" x14ac:dyDescent="0.25">
      <c r="A138" s="69">
        <v>130</v>
      </c>
      <c r="B138" s="54">
        <v>314</v>
      </c>
      <c r="C138" s="4" t="s">
        <v>455</v>
      </c>
      <c r="D138" s="4">
        <v>240</v>
      </c>
      <c r="E138" s="91" t="s">
        <v>77</v>
      </c>
      <c r="F138" s="91"/>
      <c r="G138" s="62">
        <v>201</v>
      </c>
    </row>
    <row r="139" spans="1:9" ht="15.75" customHeight="1" x14ac:dyDescent="0.3">
      <c r="A139" s="69">
        <v>131</v>
      </c>
      <c r="B139" s="53">
        <v>400</v>
      </c>
      <c r="C139" s="2"/>
      <c r="D139" s="2"/>
      <c r="E139" s="90" t="s">
        <v>11</v>
      </c>
      <c r="F139" s="113">
        <v>164204.70000000001</v>
      </c>
      <c r="G139" s="29">
        <f>G140+G156+G165+G185+G180+G150</f>
        <v>159984</v>
      </c>
      <c r="H139" s="81">
        <f>G139-F139</f>
        <v>-4220.7000000000116</v>
      </c>
      <c r="I139" s="119">
        <f>G139/F139*100</f>
        <v>97.429610723688171</v>
      </c>
    </row>
    <row r="140" spans="1:9" ht="15.75" customHeight="1" x14ac:dyDescent="0.3">
      <c r="A140" s="69">
        <v>132</v>
      </c>
      <c r="B140" s="53">
        <v>405</v>
      </c>
      <c r="C140" s="2"/>
      <c r="D140" s="2"/>
      <c r="E140" s="85" t="s">
        <v>185</v>
      </c>
      <c r="F140" s="114">
        <v>644.79999999999995</v>
      </c>
      <c r="G140" s="29">
        <f>G145+G141</f>
        <v>642.5</v>
      </c>
      <c r="H140" s="81">
        <f>G140-F140</f>
        <v>-2.2999999999999545</v>
      </c>
      <c r="I140" s="119">
        <f>G140/F140*100</f>
        <v>99.643300248138971</v>
      </c>
    </row>
    <row r="141" spans="1:9" ht="42" hidden="1" customHeight="1" x14ac:dyDescent="0.3">
      <c r="A141" s="69">
        <v>133</v>
      </c>
      <c r="B141" s="53">
        <v>405</v>
      </c>
      <c r="C141" s="10" t="s">
        <v>249</v>
      </c>
      <c r="D141" s="2"/>
      <c r="E141" s="85" t="s">
        <v>396</v>
      </c>
      <c r="F141" s="85"/>
      <c r="G141" s="29">
        <f>G142</f>
        <v>52</v>
      </c>
    </row>
    <row r="142" spans="1:9" ht="27.75" hidden="1" customHeight="1" x14ac:dyDescent="0.3">
      <c r="A142" s="69">
        <v>134</v>
      </c>
      <c r="B142" s="53">
        <v>405</v>
      </c>
      <c r="C142" s="10" t="s">
        <v>274</v>
      </c>
      <c r="D142" s="10"/>
      <c r="E142" s="85" t="s">
        <v>111</v>
      </c>
      <c r="F142" s="85"/>
      <c r="G142" s="29">
        <f>G143</f>
        <v>52</v>
      </c>
    </row>
    <row r="143" spans="1:9" ht="32.25" hidden="1" customHeight="1" x14ac:dyDescent="0.3">
      <c r="A143" s="69">
        <v>135</v>
      </c>
      <c r="B143" s="53">
        <v>405</v>
      </c>
      <c r="C143" s="10" t="s">
        <v>275</v>
      </c>
      <c r="D143" s="10"/>
      <c r="E143" s="85" t="s">
        <v>112</v>
      </c>
      <c r="F143" s="85"/>
      <c r="G143" s="29">
        <f>G144</f>
        <v>52</v>
      </c>
    </row>
    <row r="144" spans="1:9" ht="26.5" hidden="1" customHeight="1" x14ac:dyDescent="0.25">
      <c r="A144" s="69">
        <v>136</v>
      </c>
      <c r="B144" s="54">
        <v>405</v>
      </c>
      <c r="C144" s="12" t="s">
        <v>275</v>
      </c>
      <c r="D144" s="4" t="s">
        <v>56</v>
      </c>
      <c r="E144" s="91" t="s">
        <v>518</v>
      </c>
      <c r="F144" s="91"/>
      <c r="G144" s="62">
        <v>52</v>
      </c>
    </row>
    <row r="145" spans="1:9" ht="15.75" hidden="1" customHeight="1" x14ac:dyDescent="0.3">
      <c r="A145" s="69">
        <v>137</v>
      </c>
      <c r="B145" s="53">
        <v>405</v>
      </c>
      <c r="C145" s="2" t="s">
        <v>189</v>
      </c>
      <c r="D145" s="2"/>
      <c r="E145" s="85" t="s">
        <v>156</v>
      </c>
      <c r="F145" s="85"/>
      <c r="G145" s="29">
        <f>G148+G146</f>
        <v>590.5</v>
      </c>
    </row>
    <row r="146" spans="1:9" s="75" customFormat="1" ht="24.75" hidden="1" customHeight="1" x14ac:dyDescent="0.3">
      <c r="A146" s="69">
        <v>138</v>
      </c>
      <c r="B146" s="53">
        <v>405</v>
      </c>
      <c r="C146" s="31" t="s">
        <v>347</v>
      </c>
      <c r="D146" s="31"/>
      <c r="E146" s="92" t="s">
        <v>348</v>
      </c>
      <c r="F146" s="92"/>
      <c r="G146" s="29">
        <f>G147</f>
        <v>30</v>
      </c>
    </row>
    <row r="147" spans="1:9" s="75" customFormat="1" ht="26" hidden="1" x14ac:dyDescent="0.25">
      <c r="A147" s="69">
        <v>139</v>
      </c>
      <c r="B147" s="54">
        <v>405</v>
      </c>
      <c r="C147" s="51" t="s">
        <v>347</v>
      </c>
      <c r="D147" s="51">
        <v>240</v>
      </c>
      <c r="E147" s="93" t="s">
        <v>77</v>
      </c>
      <c r="F147" s="93"/>
      <c r="G147" s="62">
        <v>30</v>
      </c>
    </row>
    <row r="148" spans="1:9" ht="39" hidden="1" x14ac:dyDescent="0.3">
      <c r="A148" s="69">
        <v>140</v>
      </c>
      <c r="B148" s="53">
        <v>405</v>
      </c>
      <c r="C148" s="10" t="s">
        <v>192</v>
      </c>
      <c r="D148" s="2"/>
      <c r="E148" s="85" t="s">
        <v>491</v>
      </c>
      <c r="F148" s="85"/>
      <c r="G148" s="29">
        <f>G149</f>
        <v>560.5</v>
      </c>
    </row>
    <row r="149" spans="1:9" s="63" customFormat="1" ht="26" hidden="1" x14ac:dyDescent="0.25">
      <c r="A149" s="69">
        <v>141</v>
      </c>
      <c r="B149" s="54">
        <v>405</v>
      </c>
      <c r="C149" s="4" t="s">
        <v>192</v>
      </c>
      <c r="D149" s="4">
        <v>240</v>
      </c>
      <c r="E149" s="91" t="s">
        <v>77</v>
      </c>
      <c r="F149" s="91"/>
      <c r="G149" s="71">
        <v>560.5</v>
      </c>
    </row>
    <row r="150" spans="1:9" ht="15" customHeight="1" x14ac:dyDescent="0.3">
      <c r="A150" s="69">
        <v>142</v>
      </c>
      <c r="B150" s="53">
        <v>406</v>
      </c>
      <c r="C150" s="2"/>
      <c r="D150" s="2"/>
      <c r="E150" s="85" t="s">
        <v>55</v>
      </c>
      <c r="F150" s="114">
        <v>11375.4</v>
      </c>
      <c r="G150" s="29">
        <f>G151</f>
        <v>5627</v>
      </c>
      <c r="H150" s="81">
        <f>G150-F150</f>
        <v>-5748.4</v>
      </c>
      <c r="I150" s="119">
        <f>G150/F150*100</f>
        <v>49.466392390597257</v>
      </c>
    </row>
    <row r="151" spans="1:9" s="21" customFormat="1" ht="39" hidden="1" x14ac:dyDescent="0.3">
      <c r="A151" s="69">
        <v>143</v>
      </c>
      <c r="B151" s="53">
        <v>406</v>
      </c>
      <c r="C151" s="31" t="s">
        <v>232</v>
      </c>
      <c r="D151" s="2"/>
      <c r="E151" s="92" t="s">
        <v>403</v>
      </c>
      <c r="F151" s="92"/>
      <c r="G151" s="29">
        <f>G152</f>
        <v>5627</v>
      </c>
    </row>
    <row r="152" spans="1:9" s="21" customFormat="1" ht="26" hidden="1" x14ac:dyDescent="0.3">
      <c r="A152" s="69">
        <v>144</v>
      </c>
      <c r="B152" s="1">
        <v>406</v>
      </c>
      <c r="C152" s="2" t="s">
        <v>432</v>
      </c>
      <c r="D152" s="2"/>
      <c r="E152" s="92" t="s">
        <v>429</v>
      </c>
      <c r="F152" s="92"/>
      <c r="G152" s="29">
        <f>G153</f>
        <v>5627</v>
      </c>
    </row>
    <row r="153" spans="1:9" ht="21" hidden="1" customHeight="1" x14ac:dyDescent="0.3">
      <c r="A153" s="69">
        <v>145</v>
      </c>
      <c r="B153" s="53">
        <v>406</v>
      </c>
      <c r="C153" s="31" t="s">
        <v>387</v>
      </c>
      <c r="D153" s="2"/>
      <c r="E153" s="85" t="s">
        <v>69</v>
      </c>
      <c r="F153" s="85"/>
      <c r="G153" s="29">
        <f>G154</f>
        <v>5627</v>
      </c>
    </row>
    <row r="154" spans="1:9" ht="24.75" hidden="1" customHeight="1" x14ac:dyDescent="0.25">
      <c r="A154" s="69">
        <v>146</v>
      </c>
      <c r="B154" s="54">
        <v>406</v>
      </c>
      <c r="C154" s="51" t="s">
        <v>387</v>
      </c>
      <c r="D154" s="4">
        <v>240</v>
      </c>
      <c r="E154" s="91" t="s">
        <v>77</v>
      </c>
      <c r="F154" s="91"/>
      <c r="G154" s="62">
        <v>5627</v>
      </c>
    </row>
    <row r="155" spans="1:9" ht="15.75" customHeight="1" x14ac:dyDescent="0.3">
      <c r="A155" s="112"/>
      <c r="B155" s="53"/>
      <c r="C155" s="51"/>
      <c r="D155" s="4"/>
      <c r="E155" s="5" t="s">
        <v>84</v>
      </c>
      <c r="F155" s="114">
        <v>800</v>
      </c>
      <c r="G155" s="39">
        <v>0</v>
      </c>
      <c r="H155" s="81">
        <f>G155-F155</f>
        <v>-800</v>
      </c>
      <c r="I155" s="119">
        <f>G155/F155*100</f>
        <v>0</v>
      </c>
    </row>
    <row r="156" spans="1:9" ht="13" x14ac:dyDescent="0.3">
      <c r="A156" s="69">
        <v>147</v>
      </c>
      <c r="B156" s="53">
        <v>408</v>
      </c>
      <c r="C156" s="2"/>
      <c r="D156" s="2"/>
      <c r="E156" s="85" t="s">
        <v>12</v>
      </c>
      <c r="F156" s="114">
        <v>72254</v>
      </c>
      <c r="G156" s="29">
        <f>G157+G161</f>
        <v>61546</v>
      </c>
      <c r="H156" s="81">
        <f>G156-F156</f>
        <v>-10708</v>
      </c>
      <c r="I156" s="119">
        <f>G156/F156*100</f>
        <v>85.180059235474843</v>
      </c>
    </row>
    <row r="157" spans="1:9" ht="32.25" hidden="1" customHeight="1" x14ac:dyDescent="0.3">
      <c r="A157" s="69">
        <v>148</v>
      </c>
      <c r="B157" s="53">
        <v>408</v>
      </c>
      <c r="C157" s="2" t="s">
        <v>234</v>
      </c>
      <c r="D157" s="2"/>
      <c r="E157" s="85" t="s">
        <v>418</v>
      </c>
      <c r="F157" s="85"/>
      <c r="G157" s="29">
        <f>G158</f>
        <v>60773</v>
      </c>
    </row>
    <row r="158" spans="1:9" s="21" customFormat="1" ht="26" hidden="1" x14ac:dyDescent="0.3">
      <c r="A158" s="69">
        <v>149</v>
      </c>
      <c r="B158" s="53">
        <v>408</v>
      </c>
      <c r="C158" s="2" t="s">
        <v>235</v>
      </c>
      <c r="D158" s="2"/>
      <c r="E158" s="85" t="s">
        <v>132</v>
      </c>
      <c r="F158" s="85"/>
      <c r="G158" s="29">
        <f>G159</f>
        <v>60773</v>
      </c>
    </row>
    <row r="159" spans="1:9" s="21" customFormat="1" ht="27.75" hidden="1" customHeight="1" x14ac:dyDescent="0.3">
      <c r="A159" s="69">
        <v>150</v>
      </c>
      <c r="B159" s="53">
        <v>408</v>
      </c>
      <c r="C159" s="2" t="s">
        <v>419</v>
      </c>
      <c r="D159" s="2"/>
      <c r="E159" s="85" t="s">
        <v>133</v>
      </c>
      <c r="F159" s="85"/>
      <c r="G159" s="29">
        <f>G160</f>
        <v>60773</v>
      </c>
    </row>
    <row r="160" spans="1:9" ht="25.5" hidden="1" customHeight="1" x14ac:dyDescent="0.25">
      <c r="A160" s="69">
        <v>151</v>
      </c>
      <c r="B160" s="54">
        <v>408</v>
      </c>
      <c r="C160" s="4" t="s">
        <v>419</v>
      </c>
      <c r="D160" s="4" t="s">
        <v>56</v>
      </c>
      <c r="E160" s="91" t="s">
        <v>518</v>
      </c>
      <c r="F160" s="91"/>
      <c r="G160" s="62">
        <f>57773+511+2489</f>
        <v>60773</v>
      </c>
    </row>
    <row r="161" spans="1:9" ht="18" hidden="1" customHeight="1" x14ac:dyDescent="0.3">
      <c r="A161" s="69">
        <v>152</v>
      </c>
      <c r="B161" s="53">
        <v>408</v>
      </c>
      <c r="C161" s="10" t="s">
        <v>189</v>
      </c>
      <c r="D161" s="2"/>
      <c r="E161" s="85" t="s">
        <v>156</v>
      </c>
      <c r="F161" s="85"/>
      <c r="G161" s="29">
        <f>G162</f>
        <v>773</v>
      </c>
    </row>
    <row r="162" spans="1:9" ht="28.5" hidden="1" customHeight="1" x14ac:dyDescent="0.3">
      <c r="A162" s="69">
        <v>153</v>
      </c>
      <c r="B162" s="53">
        <v>408</v>
      </c>
      <c r="C162" s="2" t="s">
        <v>267</v>
      </c>
      <c r="D162" s="2"/>
      <c r="E162" s="85" t="s">
        <v>233</v>
      </c>
      <c r="F162" s="85"/>
      <c r="G162" s="29">
        <f>G164+G163</f>
        <v>773</v>
      </c>
    </row>
    <row r="163" spans="1:9" ht="28.5" hidden="1" customHeight="1" x14ac:dyDescent="0.25">
      <c r="A163" s="69">
        <v>154</v>
      </c>
      <c r="B163" s="54">
        <v>408</v>
      </c>
      <c r="C163" s="4" t="s">
        <v>267</v>
      </c>
      <c r="D163" s="4">
        <v>240</v>
      </c>
      <c r="E163" s="91" t="s">
        <v>77</v>
      </c>
      <c r="F163" s="91"/>
      <c r="G163" s="62">
        <v>273</v>
      </c>
    </row>
    <row r="164" spans="1:9" ht="39" hidden="1" x14ac:dyDescent="0.25">
      <c r="A164" s="69">
        <v>155</v>
      </c>
      <c r="B164" s="54">
        <v>408</v>
      </c>
      <c r="C164" s="4" t="s">
        <v>267</v>
      </c>
      <c r="D164" s="4" t="s">
        <v>56</v>
      </c>
      <c r="E164" s="91" t="s">
        <v>518</v>
      </c>
      <c r="F164" s="91"/>
      <c r="G164" s="62">
        <v>500</v>
      </c>
    </row>
    <row r="165" spans="1:9" s="21" customFormat="1" ht="14.25" customHeight="1" x14ac:dyDescent="0.3">
      <c r="A165" s="69">
        <v>156</v>
      </c>
      <c r="B165" s="53">
        <v>409</v>
      </c>
      <c r="C165" s="2"/>
      <c r="D165" s="2"/>
      <c r="E165" s="85" t="s">
        <v>57</v>
      </c>
      <c r="F165" s="114">
        <v>72205</v>
      </c>
      <c r="G165" s="29">
        <f>G169+G166</f>
        <v>86797</v>
      </c>
      <c r="H165" s="81">
        <f>G165-F165</f>
        <v>14592</v>
      </c>
      <c r="I165" s="119">
        <f>G165/F165*100</f>
        <v>120.20912679177343</v>
      </c>
    </row>
    <row r="166" spans="1:9" s="21" customFormat="1" ht="39" hidden="1" x14ac:dyDescent="0.3">
      <c r="A166" s="69">
        <v>157</v>
      </c>
      <c r="B166" s="53">
        <v>409</v>
      </c>
      <c r="C166" s="10" t="s">
        <v>258</v>
      </c>
      <c r="D166" s="10"/>
      <c r="E166" s="85" t="s">
        <v>398</v>
      </c>
      <c r="F166" s="85"/>
      <c r="G166" s="29">
        <f>G167</f>
        <v>400</v>
      </c>
    </row>
    <row r="167" spans="1:9" s="21" customFormat="1" ht="52" hidden="1" x14ac:dyDescent="0.3">
      <c r="A167" s="69">
        <v>158</v>
      </c>
      <c r="B167" s="53">
        <v>409</v>
      </c>
      <c r="C167" s="10" t="s">
        <v>273</v>
      </c>
      <c r="D167" s="10"/>
      <c r="E167" s="85" t="s">
        <v>118</v>
      </c>
      <c r="F167" s="85"/>
      <c r="G167" s="29">
        <f>G168</f>
        <v>400</v>
      </c>
    </row>
    <row r="168" spans="1:9" s="21" customFormat="1" ht="26" hidden="1" x14ac:dyDescent="0.3">
      <c r="A168" s="69">
        <v>159</v>
      </c>
      <c r="B168" s="54">
        <v>409</v>
      </c>
      <c r="C168" s="12" t="s">
        <v>273</v>
      </c>
      <c r="D168" s="12" t="s">
        <v>78</v>
      </c>
      <c r="E168" s="91" t="s">
        <v>77</v>
      </c>
      <c r="F168" s="91"/>
      <c r="G168" s="62">
        <v>400</v>
      </c>
    </row>
    <row r="169" spans="1:9" s="20" customFormat="1" ht="26" hidden="1" x14ac:dyDescent="0.3">
      <c r="A169" s="69">
        <v>160</v>
      </c>
      <c r="B169" s="53">
        <v>409</v>
      </c>
      <c r="C169" s="2" t="s">
        <v>234</v>
      </c>
      <c r="D169" s="2"/>
      <c r="E169" s="85" t="s">
        <v>418</v>
      </c>
      <c r="F169" s="85"/>
      <c r="G169" s="29">
        <f>G170+G175</f>
        <v>86397</v>
      </c>
    </row>
    <row r="170" spans="1:9" ht="39" hidden="1" x14ac:dyDescent="0.3">
      <c r="A170" s="69">
        <v>161</v>
      </c>
      <c r="B170" s="53">
        <v>409</v>
      </c>
      <c r="C170" s="2" t="s">
        <v>268</v>
      </c>
      <c r="D170" s="2"/>
      <c r="E170" s="85" t="s">
        <v>136</v>
      </c>
      <c r="F170" s="85"/>
      <c r="G170" s="29">
        <f>G171+G173</f>
        <v>78377</v>
      </c>
    </row>
    <row r="171" spans="1:9" ht="26" hidden="1" x14ac:dyDescent="0.3">
      <c r="A171" s="69">
        <v>162</v>
      </c>
      <c r="B171" s="53">
        <v>409</v>
      </c>
      <c r="C171" s="2" t="s">
        <v>420</v>
      </c>
      <c r="D171" s="2"/>
      <c r="E171" s="85" t="s">
        <v>137</v>
      </c>
      <c r="F171" s="85"/>
      <c r="G171" s="29">
        <f>G172</f>
        <v>58717.9</v>
      </c>
    </row>
    <row r="172" spans="1:9" ht="26" hidden="1" x14ac:dyDescent="0.25">
      <c r="A172" s="69">
        <v>163</v>
      </c>
      <c r="B172" s="54">
        <v>409</v>
      </c>
      <c r="C172" s="4" t="s">
        <v>420</v>
      </c>
      <c r="D172" s="4">
        <v>240</v>
      </c>
      <c r="E172" s="91" t="s">
        <v>77</v>
      </c>
      <c r="F172" s="91"/>
      <c r="G172" s="62">
        <v>58717.9</v>
      </c>
    </row>
    <row r="173" spans="1:9" s="21" customFormat="1" ht="26" hidden="1" x14ac:dyDescent="0.3">
      <c r="A173" s="69">
        <v>164</v>
      </c>
      <c r="B173" s="53">
        <v>409</v>
      </c>
      <c r="C173" s="2" t="s">
        <v>421</v>
      </c>
      <c r="D173" s="2"/>
      <c r="E173" s="85" t="s">
        <v>178</v>
      </c>
      <c r="F173" s="85"/>
      <c r="G173" s="29">
        <f>G174</f>
        <v>19659.099999999999</v>
      </c>
    </row>
    <row r="174" spans="1:9" ht="26" hidden="1" x14ac:dyDescent="0.25">
      <c r="A174" s="69">
        <v>165</v>
      </c>
      <c r="B174" s="54">
        <v>409</v>
      </c>
      <c r="C174" s="4" t="s">
        <v>421</v>
      </c>
      <c r="D174" s="4">
        <v>240</v>
      </c>
      <c r="E174" s="91" t="s">
        <v>77</v>
      </c>
      <c r="F174" s="91"/>
      <c r="G174" s="62">
        <v>19659.099999999999</v>
      </c>
    </row>
    <row r="175" spans="1:9" ht="25.5" hidden="1" customHeight="1" x14ac:dyDescent="0.3">
      <c r="A175" s="69">
        <v>166</v>
      </c>
      <c r="B175" s="53">
        <v>409</v>
      </c>
      <c r="C175" s="2" t="s">
        <v>269</v>
      </c>
      <c r="D175" s="2"/>
      <c r="E175" s="85" t="s">
        <v>138</v>
      </c>
      <c r="F175" s="85"/>
      <c r="G175" s="29">
        <f>G176+G178</f>
        <v>8020</v>
      </c>
    </row>
    <row r="176" spans="1:9" ht="27.75" hidden="1" customHeight="1" x14ac:dyDescent="0.3">
      <c r="A176" s="69">
        <v>167</v>
      </c>
      <c r="B176" s="53">
        <v>409</v>
      </c>
      <c r="C176" s="2" t="s">
        <v>422</v>
      </c>
      <c r="D176" s="2"/>
      <c r="E176" s="85" t="s">
        <v>139</v>
      </c>
      <c r="F176" s="85"/>
      <c r="G176" s="29">
        <f>G177</f>
        <v>4345</v>
      </c>
    </row>
    <row r="177" spans="1:9" s="20" customFormat="1" ht="26" hidden="1" x14ac:dyDescent="0.25">
      <c r="A177" s="69">
        <v>168</v>
      </c>
      <c r="B177" s="54">
        <v>409</v>
      </c>
      <c r="C177" s="4" t="s">
        <v>422</v>
      </c>
      <c r="D177" s="4">
        <v>240</v>
      </c>
      <c r="E177" s="91" t="s">
        <v>77</v>
      </c>
      <c r="F177" s="91"/>
      <c r="G177" s="62">
        <v>4345</v>
      </c>
    </row>
    <row r="178" spans="1:9" ht="26" hidden="1" x14ac:dyDescent="0.3">
      <c r="A178" s="69">
        <v>169</v>
      </c>
      <c r="B178" s="53">
        <v>409</v>
      </c>
      <c r="C178" s="2" t="s">
        <v>423</v>
      </c>
      <c r="D178" s="2"/>
      <c r="E178" s="85" t="s">
        <v>140</v>
      </c>
      <c r="F178" s="85"/>
      <c r="G178" s="29">
        <f>G179</f>
        <v>3675</v>
      </c>
    </row>
    <row r="179" spans="1:9" ht="26" hidden="1" x14ac:dyDescent="0.25">
      <c r="A179" s="69">
        <v>170</v>
      </c>
      <c r="B179" s="54">
        <v>409</v>
      </c>
      <c r="C179" s="4" t="s">
        <v>423</v>
      </c>
      <c r="D179" s="4">
        <v>240</v>
      </c>
      <c r="E179" s="91" t="s">
        <v>77</v>
      </c>
      <c r="F179" s="91"/>
      <c r="G179" s="62">
        <v>3675</v>
      </c>
    </row>
    <row r="180" spans="1:9" ht="13" x14ac:dyDescent="0.3">
      <c r="A180" s="69">
        <v>171</v>
      </c>
      <c r="B180" s="53">
        <v>410</v>
      </c>
      <c r="C180" s="2"/>
      <c r="D180" s="2"/>
      <c r="E180" s="85" t="s">
        <v>37</v>
      </c>
      <c r="F180" s="114">
        <v>1071.5</v>
      </c>
      <c r="G180" s="29">
        <f>G181</f>
        <v>952.5</v>
      </c>
      <c r="H180" s="81">
        <f>G180-F180</f>
        <v>-119</v>
      </c>
      <c r="I180" s="119">
        <f>G180/F180*100</f>
        <v>88.894073728418107</v>
      </c>
    </row>
    <row r="181" spans="1:9" s="20" customFormat="1" ht="39" hidden="1" x14ac:dyDescent="0.3">
      <c r="A181" s="69">
        <v>172</v>
      </c>
      <c r="B181" s="53">
        <v>410</v>
      </c>
      <c r="C181" s="2" t="s">
        <v>234</v>
      </c>
      <c r="D181" s="2"/>
      <c r="E181" s="85" t="s">
        <v>404</v>
      </c>
      <c r="F181" s="85"/>
      <c r="G181" s="29">
        <f>G182</f>
        <v>952.5</v>
      </c>
    </row>
    <row r="182" spans="1:9" ht="26" hidden="1" x14ac:dyDescent="0.3">
      <c r="A182" s="69">
        <v>173</v>
      </c>
      <c r="B182" s="87">
        <v>410</v>
      </c>
      <c r="C182" s="10" t="s">
        <v>270</v>
      </c>
      <c r="D182" s="10"/>
      <c r="E182" s="85" t="s">
        <v>134</v>
      </c>
      <c r="F182" s="85"/>
      <c r="G182" s="29">
        <f>G183</f>
        <v>952.5</v>
      </c>
    </row>
    <row r="183" spans="1:9" s="20" customFormat="1" ht="26" hidden="1" x14ac:dyDescent="0.3">
      <c r="A183" s="69">
        <v>174</v>
      </c>
      <c r="B183" s="87">
        <v>410</v>
      </c>
      <c r="C183" s="10" t="s">
        <v>271</v>
      </c>
      <c r="D183" s="10"/>
      <c r="E183" s="85" t="s">
        <v>135</v>
      </c>
      <c r="F183" s="85"/>
      <c r="G183" s="29">
        <f>G184</f>
        <v>952.5</v>
      </c>
    </row>
    <row r="184" spans="1:9" s="21" customFormat="1" ht="26" hidden="1" x14ac:dyDescent="0.3">
      <c r="A184" s="69">
        <v>175</v>
      </c>
      <c r="B184" s="88">
        <v>410</v>
      </c>
      <c r="C184" s="12" t="s">
        <v>271</v>
      </c>
      <c r="D184" s="4">
        <v>240</v>
      </c>
      <c r="E184" s="91" t="s">
        <v>77</v>
      </c>
      <c r="F184" s="91"/>
      <c r="G184" s="62">
        <v>952.5</v>
      </c>
    </row>
    <row r="185" spans="1:9" ht="17.25" customHeight="1" x14ac:dyDescent="0.3">
      <c r="A185" s="69">
        <v>176</v>
      </c>
      <c r="B185" s="53">
        <v>412</v>
      </c>
      <c r="C185" s="2"/>
      <c r="D185" s="2"/>
      <c r="E185" s="85" t="s">
        <v>67</v>
      </c>
      <c r="F185" s="114">
        <v>5854</v>
      </c>
      <c r="G185" s="29">
        <f>G186+G202+G193+G208</f>
        <v>4419</v>
      </c>
      <c r="H185" s="81">
        <f>G185-F185</f>
        <v>-1435</v>
      </c>
      <c r="I185" s="119">
        <f>G185/F185*100</f>
        <v>75.486846600614967</v>
      </c>
    </row>
    <row r="186" spans="1:9" ht="39" hidden="1" x14ac:dyDescent="0.3">
      <c r="A186" s="69">
        <v>177</v>
      </c>
      <c r="B186" s="87">
        <v>412</v>
      </c>
      <c r="C186" s="10" t="s">
        <v>258</v>
      </c>
      <c r="D186" s="10"/>
      <c r="E186" s="85" t="s">
        <v>398</v>
      </c>
      <c r="F186" s="85"/>
      <c r="G186" s="29">
        <f>G187+G189+G191</f>
        <v>851.8</v>
      </c>
    </row>
    <row r="187" spans="1:9" s="63" customFormat="1" ht="28" hidden="1" customHeight="1" x14ac:dyDescent="0.3">
      <c r="A187" s="69">
        <v>178</v>
      </c>
      <c r="B187" s="87">
        <v>412</v>
      </c>
      <c r="C187" s="10" t="s">
        <v>272</v>
      </c>
      <c r="D187" s="10"/>
      <c r="E187" s="85" t="s">
        <v>181</v>
      </c>
      <c r="F187" s="85"/>
      <c r="G187" s="29">
        <f>G188</f>
        <v>492.3</v>
      </c>
    </row>
    <row r="188" spans="1:9" ht="29.25" hidden="1" customHeight="1" x14ac:dyDescent="0.25">
      <c r="A188" s="69">
        <v>179</v>
      </c>
      <c r="B188" s="88">
        <v>412</v>
      </c>
      <c r="C188" s="12" t="s">
        <v>272</v>
      </c>
      <c r="D188" s="12" t="s">
        <v>78</v>
      </c>
      <c r="E188" s="91" t="s">
        <v>77</v>
      </c>
      <c r="F188" s="91"/>
      <c r="G188" s="62">
        <v>492.3</v>
      </c>
    </row>
    <row r="189" spans="1:9" s="21" customFormat="1" ht="52" hidden="1" x14ac:dyDescent="0.3">
      <c r="A189" s="69">
        <v>180</v>
      </c>
      <c r="B189" s="87">
        <v>412</v>
      </c>
      <c r="C189" s="10" t="s">
        <v>273</v>
      </c>
      <c r="D189" s="10"/>
      <c r="E189" s="85" t="s">
        <v>118</v>
      </c>
      <c r="F189" s="85"/>
      <c r="G189" s="29">
        <f>G190</f>
        <v>250</v>
      </c>
    </row>
    <row r="190" spans="1:9" ht="29.25" hidden="1" customHeight="1" x14ac:dyDescent="0.25">
      <c r="A190" s="69">
        <v>181</v>
      </c>
      <c r="B190" s="88">
        <v>412</v>
      </c>
      <c r="C190" s="12" t="s">
        <v>273</v>
      </c>
      <c r="D190" s="12" t="s">
        <v>78</v>
      </c>
      <c r="E190" s="91" t="s">
        <v>77</v>
      </c>
      <c r="F190" s="91"/>
      <c r="G190" s="62">
        <v>250</v>
      </c>
    </row>
    <row r="191" spans="1:9" ht="45" hidden="1" customHeight="1" x14ac:dyDescent="0.3">
      <c r="A191" s="69">
        <v>182</v>
      </c>
      <c r="B191" s="87">
        <v>412</v>
      </c>
      <c r="C191" s="10" t="s">
        <v>333</v>
      </c>
      <c r="D191" s="10"/>
      <c r="E191" s="85" t="s">
        <v>334</v>
      </c>
      <c r="F191" s="85"/>
      <c r="G191" s="29">
        <f>G192</f>
        <v>109.5</v>
      </c>
    </row>
    <row r="192" spans="1:9" ht="29.25" hidden="1" customHeight="1" x14ac:dyDescent="0.25">
      <c r="A192" s="69">
        <v>183</v>
      </c>
      <c r="B192" s="88">
        <v>412</v>
      </c>
      <c r="C192" s="12" t="s">
        <v>333</v>
      </c>
      <c r="D192" s="12" t="s">
        <v>78</v>
      </c>
      <c r="E192" s="91" t="s">
        <v>77</v>
      </c>
      <c r="F192" s="91"/>
      <c r="G192" s="62">
        <v>109.5</v>
      </c>
    </row>
    <row r="193" spans="1:7" s="21" customFormat="1" ht="39.75" hidden="1" customHeight="1" x14ac:dyDescent="0.3">
      <c r="A193" s="69">
        <v>184</v>
      </c>
      <c r="B193" s="87">
        <v>412</v>
      </c>
      <c r="C193" s="10" t="s">
        <v>249</v>
      </c>
      <c r="D193" s="2"/>
      <c r="E193" s="85" t="s">
        <v>396</v>
      </c>
      <c r="F193" s="85"/>
      <c r="G193" s="29">
        <f>G194+G199</f>
        <v>1215</v>
      </c>
    </row>
    <row r="194" spans="1:7" s="21" customFormat="1" ht="29.25" hidden="1" customHeight="1" x14ac:dyDescent="0.3">
      <c r="A194" s="69">
        <v>185</v>
      </c>
      <c r="B194" s="87">
        <v>412</v>
      </c>
      <c r="C194" s="10" t="s">
        <v>274</v>
      </c>
      <c r="D194" s="10"/>
      <c r="E194" s="85" t="s">
        <v>111</v>
      </c>
      <c r="F194" s="85"/>
      <c r="G194" s="29">
        <f>G195+G197</f>
        <v>255</v>
      </c>
    </row>
    <row r="195" spans="1:7" ht="26" hidden="1" x14ac:dyDescent="0.3">
      <c r="A195" s="69">
        <v>186</v>
      </c>
      <c r="B195" s="87">
        <v>412</v>
      </c>
      <c r="C195" s="10" t="s">
        <v>275</v>
      </c>
      <c r="D195" s="10"/>
      <c r="E195" s="85" t="s">
        <v>112</v>
      </c>
      <c r="F195" s="85"/>
      <c r="G195" s="29">
        <f>G196</f>
        <v>202</v>
      </c>
    </row>
    <row r="196" spans="1:7" ht="39" hidden="1" x14ac:dyDescent="0.25">
      <c r="A196" s="69">
        <v>187</v>
      </c>
      <c r="B196" s="88">
        <v>412</v>
      </c>
      <c r="C196" s="12" t="s">
        <v>275</v>
      </c>
      <c r="D196" s="4" t="s">
        <v>56</v>
      </c>
      <c r="E196" s="91" t="s">
        <v>518</v>
      </c>
      <c r="F196" s="91"/>
      <c r="G196" s="62">
        <v>202</v>
      </c>
    </row>
    <row r="197" spans="1:7" ht="18" hidden="1" customHeight="1" x14ac:dyDescent="0.3">
      <c r="A197" s="69">
        <v>188</v>
      </c>
      <c r="B197" s="87">
        <v>412</v>
      </c>
      <c r="C197" s="10" t="s">
        <v>362</v>
      </c>
      <c r="D197" s="4"/>
      <c r="E197" s="85" t="s">
        <v>361</v>
      </c>
      <c r="F197" s="85"/>
      <c r="G197" s="29">
        <f>G198</f>
        <v>53</v>
      </c>
    </row>
    <row r="198" spans="1:7" ht="26" hidden="1" x14ac:dyDescent="0.25">
      <c r="A198" s="69">
        <v>189</v>
      </c>
      <c r="B198" s="88">
        <v>412</v>
      </c>
      <c r="C198" s="12" t="s">
        <v>362</v>
      </c>
      <c r="D198" s="4" t="s">
        <v>78</v>
      </c>
      <c r="E198" s="91" t="s">
        <v>77</v>
      </c>
      <c r="F198" s="91"/>
      <c r="G198" s="62">
        <v>53</v>
      </c>
    </row>
    <row r="199" spans="1:7" ht="26" hidden="1" x14ac:dyDescent="0.3">
      <c r="A199" s="69">
        <v>190</v>
      </c>
      <c r="B199" s="87">
        <v>412</v>
      </c>
      <c r="C199" s="10" t="s">
        <v>376</v>
      </c>
      <c r="D199" s="4"/>
      <c r="E199" s="85" t="s">
        <v>377</v>
      </c>
      <c r="F199" s="85"/>
      <c r="G199" s="29">
        <f>G200</f>
        <v>960</v>
      </c>
    </row>
    <row r="200" spans="1:7" ht="28.5" hidden="1" customHeight="1" x14ac:dyDescent="0.3">
      <c r="A200" s="69">
        <v>191</v>
      </c>
      <c r="B200" s="87">
        <v>412</v>
      </c>
      <c r="C200" s="10" t="s">
        <v>371</v>
      </c>
      <c r="D200" s="4"/>
      <c r="E200" s="85" t="s">
        <v>372</v>
      </c>
      <c r="F200" s="85"/>
      <c r="G200" s="29">
        <f>G201</f>
        <v>960</v>
      </c>
    </row>
    <row r="201" spans="1:7" ht="17.149999999999999" hidden="1" customHeight="1" x14ac:dyDescent="0.25">
      <c r="A201" s="69">
        <v>192</v>
      </c>
      <c r="B201" s="88">
        <v>412</v>
      </c>
      <c r="C201" s="12" t="s">
        <v>371</v>
      </c>
      <c r="D201" s="4" t="s">
        <v>90</v>
      </c>
      <c r="E201" s="91" t="s">
        <v>91</v>
      </c>
      <c r="F201" s="91"/>
      <c r="G201" s="62">
        <f>400+560</f>
        <v>960</v>
      </c>
    </row>
    <row r="202" spans="1:7" ht="39" hidden="1" x14ac:dyDescent="0.3">
      <c r="A202" s="69">
        <v>193</v>
      </c>
      <c r="B202" s="87">
        <v>412</v>
      </c>
      <c r="C202" s="10" t="s">
        <v>236</v>
      </c>
      <c r="D202" s="2"/>
      <c r="E202" s="85" t="s">
        <v>405</v>
      </c>
      <c r="F202" s="85"/>
      <c r="G202" s="29">
        <f>G203</f>
        <v>852.2</v>
      </c>
    </row>
    <row r="203" spans="1:7" ht="26" hidden="1" x14ac:dyDescent="0.3">
      <c r="A203" s="69">
        <v>194</v>
      </c>
      <c r="B203" s="87">
        <v>412</v>
      </c>
      <c r="C203" s="10" t="s">
        <v>237</v>
      </c>
      <c r="D203" s="10"/>
      <c r="E203" s="5" t="s">
        <v>104</v>
      </c>
      <c r="F203" s="5"/>
      <c r="G203" s="29">
        <f>G204+G206</f>
        <v>852.2</v>
      </c>
    </row>
    <row r="204" spans="1:7" ht="29.25" hidden="1" customHeight="1" x14ac:dyDescent="0.3">
      <c r="A204" s="69">
        <v>195</v>
      </c>
      <c r="B204" s="87">
        <v>412</v>
      </c>
      <c r="C204" s="10" t="s">
        <v>238</v>
      </c>
      <c r="D204" s="10"/>
      <c r="E204" s="85" t="s">
        <v>117</v>
      </c>
      <c r="F204" s="85"/>
      <c r="G204" s="29">
        <f>G205</f>
        <v>397.2</v>
      </c>
    </row>
    <row r="205" spans="1:7" ht="33" hidden="1" customHeight="1" x14ac:dyDescent="0.25">
      <c r="A205" s="69">
        <v>196</v>
      </c>
      <c r="B205" s="88">
        <v>412</v>
      </c>
      <c r="C205" s="12" t="s">
        <v>238</v>
      </c>
      <c r="D205" s="4">
        <v>240</v>
      </c>
      <c r="E205" s="91" t="s">
        <v>77</v>
      </c>
      <c r="F205" s="91"/>
      <c r="G205" s="62">
        <v>397.2</v>
      </c>
    </row>
    <row r="206" spans="1:7" s="21" customFormat="1" ht="16.5" hidden="1" customHeight="1" x14ac:dyDescent="0.3">
      <c r="A206" s="69">
        <v>197</v>
      </c>
      <c r="B206" s="87">
        <v>412</v>
      </c>
      <c r="C206" s="10" t="s">
        <v>349</v>
      </c>
      <c r="D206" s="2"/>
      <c r="E206" s="85" t="s">
        <v>442</v>
      </c>
      <c r="F206" s="85"/>
      <c r="G206" s="29">
        <f>G207</f>
        <v>455</v>
      </c>
    </row>
    <row r="207" spans="1:7" ht="26" hidden="1" x14ac:dyDescent="0.25">
      <c r="A207" s="69">
        <v>198</v>
      </c>
      <c r="B207" s="88">
        <v>412</v>
      </c>
      <c r="C207" s="12" t="s">
        <v>349</v>
      </c>
      <c r="D207" s="4">
        <v>240</v>
      </c>
      <c r="E207" s="91" t="s">
        <v>77</v>
      </c>
      <c r="F207" s="91"/>
      <c r="G207" s="62">
        <v>455</v>
      </c>
    </row>
    <row r="208" spans="1:7" ht="15" hidden="1" customHeight="1" x14ac:dyDescent="0.3">
      <c r="A208" s="69">
        <v>199</v>
      </c>
      <c r="B208" s="53">
        <v>412</v>
      </c>
      <c r="C208" s="2" t="s">
        <v>189</v>
      </c>
      <c r="D208" s="2"/>
      <c r="E208" s="85" t="s">
        <v>156</v>
      </c>
      <c r="F208" s="85"/>
      <c r="G208" s="29">
        <f>G209</f>
        <v>1500</v>
      </c>
    </row>
    <row r="209" spans="1:9" ht="26" hidden="1" x14ac:dyDescent="0.3">
      <c r="A209" s="69">
        <v>200</v>
      </c>
      <c r="B209" s="87">
        <v>412</v>
      </c>
      <c r="C209" s="10" t="s">
        <v>391</v>
      </c>
      <c r="D209" s="4"/>
      <c r="E209" s="85" t="s">
        <v>392</v>
      </c>
      <c r="F209" s="85"/>
      <c r="G209" s="29">
        <f>G210</f>
        <v>1500</v>
      </c>
    </row>
    <row r="210" spans="1:9" ht="13" hidden="1" x14ac:dyDescent="0.25">
      <c r="A210" s="69">
        <v>201</v>
      </c>
      <c r="B210" s="88">
        <v>412</v>
      </c>
      <c r="C210" s="12" t="s">
        <v>391</v>
      </c>
      <c r="D210" s="4" t="s">
        <v>51</v>
      </c>
      <c r="E210" s="91" t="s">
        <v>52</v>
      </c>
      <c r="F210" s="91"/>
      <c r="G210" s="62">
        <v>1500</v>
      </c>
    </row>
    <row r="211" spans="1:9" ht="15" x14ac:dyDescent="0.3">
      <c r="A211" s="69">
        <v>202</v>
      </c>
      <c r="B211" s="53">
        <v>500</v>
      </c>
      <c r="C211" s="2"/>
      <c r="D211" s="2"/>
      <c r="E211" s="90" t="s">
        <v>13</v>
      </c>
      <c r="F211" s="113">
        <v>184939.3</v>
      </c>
      <c r="G211" s="29">
        <f>G212+G225+G244+G263</f>
        <v>196475.5</v>
      </c>
      <c r="H211" s="81">
        <f>G211-F211</f>
        <v>11536.200000000012</v>
      </c>
      <c r="I211" s="119">
        <f>G211/F211*100</f>
        <v>106.23783046653688</v>
      </c>
    </row>
    <row r="212" spans="1:9" s="21" customFormat="1" ht="13" x14ac:dyDescent="0.3">
      <c r="A212" s="69">
        <v>203</v>
      </c>
      <c r="B212" s="53">
        <v>501</v>
      </c>
      <c r="C212" s="2"/>
      <c r="D212" s="2"/>
      <c r="E212" s="85" t="s">
        <v>14</v>
      </c>
      <c r="F212" s="114">
        <v>20861.3</v>
      </c>
      <c r="G212" s="29">
        <f>G213</f>
        <v>91544.1</v>
      </c>
      <c r="H212" s="81">
        <f>G212-F212</f>
        <v>70682.8</v>
      </c>
      <c r="I212" s="119">
        <f>G212/F212*100</f>
        <v>438.82260453567136</v>
      </c>
    </row>
    <row r="213" spans="1:9" s="21" customFormat="1" ht="39" hidden="1" x14ac:dyDescent="0.3">
      <c r="A213" s="69">
        <v>204</v>
      </c>
      <c r="B213" s="53">
        <v>501</v>
      </c>
      <c r="C213" s="2" t="s">
        <v>201</v>
      </c>
      <c r="D213" s="2"/>
      <c r="E213" s="85" t="s">
        <v>406</v>
      </c>
      <c r="F213" s="85"/>
      <c r="G213" s="29">
        <f>G214</f>
        <v>91544.1</v>
      </c>
    </row>
    <row r="214" spans="1:9" s="21" customFormat="1" ht="39" hidden="1" x14ac:dyDescent="0.3">
      <c r="A214" s="69">
        <v>205</v>
      </c>
      <c r="B214" s="53">
        <v>501</v>
      </c>
      <c r="C214" s="2" t="s">
        <v>200</v>
      </c>
      <c r="D214" s="2"/>
      <c r="E214" s="85" t="s">
        <v>318</v>
      </c>
      <c r="F214" s="85"/>
      <c r="G214" s="39">
        <f>G215+G217+G219+G221+G223</f>
        <v>91544.1</v>
      </c>
    </row>
    <row r="215" spans="1:9" ht="27" hidden="1" customHeight="1" x14ac:dyDescent="0.3">
      <c r="A215" s="69">
        <v>206</v>
      </c>
      <c r="B215" s="53">
        <v>501</v>
      </c>
      <c r="C215" s="2" t="s">
        <v>240</v>
      </c>
      <c r="D215" s="2"/>
      <c r="E215" s="85" t="s">
        <v>241</v>
      </c>
      <c r="F215" s="85"/>
      <c r="G215" s="29">
        <f>G216</f>
        <v>2000</v>
      </c>
    </row>
    <row r="216" spans="1:9" s="21" customFormat="1" ht="26" hidden="1" x14ac:dyDescent="0.3">
      <c r="A216" s="69">
        <v>207</v>
      </c>
      <c r="B216" s="54">
        <v>501</v>
      </c>
      <c r="C216" s="4" t="s">
        <v>240</v>
      </c>
      <c r="D216" s="4">
        <v>240</v>
      </c>
      <c r="E216" s="91" t="s">
        <v>77</v>
      </c>
      <c r="F216" s="91"/>
      <c r="G216" s="62">
        <v>2000</v>
      </c>
    </row>
    <row r="217" spans="1:9" s="21" customFormat="1" ht="26" hidden="1" x14ac:dyDescent="0.3">
      <c r="A217" s="69">
        <v>208</v>
      </c>
      <c r="B217" s="53">
        <v>501</v>
      </c>
      <c r="C217" s="2" t="s">
        <v>245</v>
      </c>
      <c r="D217" s="2"/>
      <c r="E217" s="85" t="s">
        <v>239</v>
      </c>
      <c r="F217" s="85"/>
      <c r="G217" s="29">
        <f>G218</f>
        <v>1400</v>
      </c>
    </row>
    <row r="218" spans="1:9" ht="26" hidden="1" x14ac:dyDescent="0.25">
      <c r="A218" s="69">
        <v>209</v>
      </c>
      <c r="B218" s="54">
        <v>501</v>
      </c>
      <c r="C218" s="4" t="s">
        <v>245</v>
      </c>
      <c r="D218" s="4">
        <v>240</v>
      </c>
      <c r="E218" s="91" t="s">
        <v>77</v>
      </c>
      <c r="F218" s="91"/>
      <c r="G218" s="62">
        <v>1400</v>
      </c>
    </row>
    <row r="219" spans="1:9" ht="39" hidden="1" x14ac:dyDescent="0.3">
      <c r="A219" s="69">
        <v>210</v>
      </c>
      <c r="B219" s="53">
        <v>501</v>
      </c>
      <c r="C219" s="2" t="s">
        <v>495</v>
      </c>
      <c r="D219" s="2"/>
      <c r="E219" s="92" t="s">
        <v>496</v>
      </c>
      <c r="F219" s="92"/>
      <c r="G219" s="29">
        <f>G220</f>
        <v>5164</v>
      </c>
    </row>
    <row r="220" spans="1:9" ht="13" hidden="1" x14ac:dyDescent="0.25">
      <c r="A220" s="69">
        <v>211</v>
      </c>
      <c r="B220" s="54">
        <v>501</v>
      </c>
      <c r="C220" s="4" t="s">
        <v>495</v>
      </c>
      <c r="D220" s="4" t="s">
        <v>58</v>
      </c>
      <c r="E220" s="91" t="s">
        <v>444</v>
      </c>
      <c r="F220" s="91"/>
      <c r="G220" s="62">
        <v>5164</v>
      </c>
    </row>
    <row r="221" spans="1:9" ht="39" hidden="1" x14ac:dyDescent="0.3">
      <c r="A221" s="69">
        <v>212</v>
      </c>
      <c r="B221" s="53">
        <v>501</v>
      </c>
      <c r="C221" s="2" t="s">
        <v>507</v>
      </c>
      <c r="D221" s="4"/>
      <c r="E221" s="92" t="s">
        <v>508</v>
      </c>
      <c r="F221" s="92"/>
      <c r="G221" s="29">
        <f>G222</f>
        <v>77553.100000000006</v>
      </c>
    </row>
    <row r="222" spans="1:9" ht="13" hidden="1" x14ac:dyDescent="0.25">
      <c r="A222" s="69">
        <v>213</v>
      </c>
      <c r="B222" s="54">
        <v>501</v>
      </c>
      <c r="C222" s="4" t="s">
        <v>507</v>
      </c>
      <c r="D222" s="4" t="s">
        <v>58</v>
      </c>
      <c r="E222" s="91" t="s">
        <v>444</v>
      </c>
      <c r="F222" s="91"/>
      <c r="G222" s="71">
        <v>77553.100000000006</v>
      </c>
    </row>
    <row r="223" spans="1:9" ht="13" hidden="1" x14ac:dyDescent="0.3">
      <c r="A223" s="69">
        <v>214</v>
      </c>
      <c r="B223" s="53">
        <v>501</v>
      </c>
      <c r="C223" s="2" t="s">
        <v>509</v>
      </c>
      <c r="D223" s="4"/>
      <c r="E223" s="92" t="s">
        <v>510</v>
      </c>
      <c r="F223" s="92"/>
      <c r="G223" s="29">
        <f>G224</f>
        <v>5427</v>
      </c>
    </row>
    <row r="224" spans="1:9" ht="13" hidden="1" x14ac:dyDescent="0.25">
      <c r="A224" s="69">
        <v>215</v>
      </c>
      <c r="B224" s="54">
        <v>501</v>
      </c>
      <c r="C224" s="4" t="s">
        <v>509</v>
      </c>
      <c r="D224" s="4" t="s">
        <v>58</v>
      </c>
      <c r="E224" s="91" t="s">
        <v>444</v>
      </c>
      <c r="F224" s="91"/>
      <c r="G224" s="71">
        <v>5427</v>
      </c>
    </row>
    <row r="225" spans="1:9" s="21" customFormat="1" ht="13" x14ac:dyDescent="0.3">
      <c r="A225" s="69">
        <v>216</v>
      </c>
      <c r="B225" s="53">
        <v>502</v>
      </c>
      <c r="C225" s="2"/>
      <c r="D225" s="2"/>
      <c r="E225" s="85" t="s">
        <v>15</v>
      </c>
      <c r="F225" s="114">
        <v>74071</v>
      </c>
      <c r="G225" s="29">
        <f>G226+G241</f>
        <v>37767.4</v>
      </c>
      <c r="H225" s="81">
        <f>G225-F225</f>
        <v>-36303.599999999999</v>
      </c>
      <c r="I225" s="119">
        <f>G225/F225*100</f>
        <v>50.988106006399271</v>
      </c>
    </row>
    <row r="226" spans="1:9" s="20" customFormat="1" ht="39" hidden="1" x14ac:dyDescent="0.3">
      <c r="A226" s="69">
        <v>217</v>
      </c>
      <c r="B226" s="53">
        <v>502</v>
      </c>
      <c r="C226" s="2" t="s">
        <v>201</v>
      </c>
      <c r="D226" s="2"/>
      <c r="E226" s="85" t="s">
        <v>406</v>
      </c>
      <c r="F226" s="85"/>
      <c r="G226" s="29">
        <f>G227+G236+G232</f>
        <v>37687</v>
      </c>
    </row>
    <row r="227" spans="1:9" s="21" customFormat="1" ht="26" hidden="1" x14ac:dyDescent="0.3">
      <c r="A227" s="69">
        <v>218</v>
      </c>
      <c r="B227" s="53">
        <v>502</v>
      </c>
      <c r="C227" s="2" t="s">
        <v>276</v>
      </c>
      <c r="D227" s="2"/>
      <c r="E227" s="92" t="s">
        <v>317</v>
      </c>
      <c r="F227" s="92"/>
      <c r="G227" s="29">
        <f>G230+G228</f>
        <v>25843.200000000001</v>
      </c>
    </row>
    <row r="228" spans="1:9" s="75" customFormat="1" ht="29.25" hidden="1" customHeight="1" x14ac:dyDescent="0.3">
      <c r="A228" s="69">
        <v>219</v>
      </c>
      <c r="B228" s="53">
        <v>502</v>
      </c>
      <c r="C228" s="31" t="s">
        <v>242</v>
      </c>
      <c r="D228" s="31"/>
      <c r="E228" s="85" t="s">
        <v>435</v>
      </c>
      <c r="F228" s="85"/>
      <c r="G228" s="29">
        <f>G229</f>
        <v>12843.2</v>
      </c>
    </row>
    <row r="229" spans="1:9" s="75" customFormat="1" ht="29.25" hidden="1" customHeight="1" x14ac:dyDescent="0.25">
      <c r="A229" s="69">
        <v>220</v>
      </c>
      <c r="B229" s="54">
        <v>502</v>
      </c>
      <c r="C229" s="51" t="s">
        <v>242</v>
      </c>
      <c r="D229" s="51" t="s">
        <v>56</v>
      </c>
      <c r="E229" s="91" t="s">
        <v>518</v>
      </c>
      <c r="F229" s="91"/>
      <c r="G229" s="62">
        <v>12843.2</v>
      </c>
    </row>
    <row r="230" spans="1:9" ht="26" hidden="1" x14ac:dyDescent="0.3">
      <c r="A230" s="69">
        <v>221</v>
      </c>
      <c r="B230" s="53">
        <v>502</v>
      </c>
      <c r="C230" s="2" t="s">
        <v>359</v>
      </c>
      <c r="D230" s="2"/>
      <c r="E230" s="85" t="s">
        <v>360</v>
      </c>
      <c r="F230" s="85"/>
      <c r="G230" s="29">
        <f>G231</f>
        <v>13000</v>
      </c>
    </row>
    <row r="231" spans="1:9" ht="39" hidden="1" x14ac:dyDescent="0.25">
      <c r="A231" s="69">
        <v>222</v>
      </c>
      <c r="B231" s="54">
        <v>502</v>
      </c>
      <c r="C231" s="4" t="s">
        <v>359</v>
      </c>
      <c r="D231" s="4" t="s">
        <v>56</v>
      </c>
      <c r="E231" s="91" t="s">
        <v>518</v>
      </c>
      <c r="F231" s="91"/>
      <c r="G231" s="62">
        <v>13000</v>
      </c>
    </row>
    <row r="232" spans="1:9" ht="26" hidden="1" x14ac:dyDescent="0.3">
      <c r="A232" s="69">
        <v>223</v>
      </c>
      <c r="B232" s="53">
        <v>502</v>
      </c>
      <c r="C232" s="2" t="s">
        <v>277</v>
      </c>
      <c r="D232" s="2"/>
      <c r="E232" s="85" t="s">
        <v>113</v>
      </c>
      <c r="F232" s="85"/>
      <c r="G232" s="29">
        <f>G233</f>
        <v>7793.8</v>
      </c>
    </row>
    <row r="233" spans="1:9" ht="13" hidden="1" x14ac:dyDescent="0.3">
      <c r="A233" s="69">
        <v>224</v>
      </c>
      <c r="B233" s="53">
        <v>502</v>
      </c>
      <c r="C233" s="2" t="s">
        <v>325</v>
      </c>
      <c r="D233" s="2"/>
      <c r="E233" s="85" t="s">
        <v>114</v>
      </c>
      <c r="F233" s="85"/>
      <c r="G233" s="29">
        <f>G234+G235</f>
        <v>7793.8</v>
      </c>
    </row>
    <row r="234" spans="1:9" ht="26" hidden="1" x14ac:dyDescent="0.25">
      <c r="A234" s="69">
        <v>225</v>
      </c>
      <c r="B234" s="54">
        <v>502</v>
      </c>
      <c r="C234" s="4" t="s">
        <v>325</v>
      </c>
      <c r="D234" s="4" t="s">
        <v>78</v>
      </c>
      <c r="E234" s="91" t="s">
        <v>77</v>
      </c>
      <c r="F234" s="91"/>
      <c r="G234" s="62">
        <v>761</v>
      </c>
    </row>
    <row r="235" spans="1:9" ht="13" hidden="1" x14ac:dyDescent="0.25">
      <c r="A235" s="69">
        <v>226</v>
      </c>
      <c r="B235" s="54">
        <v>502</v>
      </c>
      <c r="C235" s="4" t="s">
        <v>325</v>
      </c>
      <c r="D235" s="4" t="s">
        <v>58</v>
      </c>
      <c r="E235" s="91" t="s">
        <v>444</v>
      </c>
      <c r="F235" s="91"/>
      <c r="G235" s="62">
        <v>7032.8</v>
      </c>
    </row>
    <row r="236" spans="1:9" s="21" customFormat="1" ht="26" hidden="1" x14ac:dyDescent="0.3">
      <c r="A236" s="69">
        <v>227</v>
      </c>
      <c r="B236" s="53">
        <v>502</v>
      </c>
      <c r="C236" s="31" t="s">
        <v>244</v>
      </c>
      <c r="D236" s="2"/>
      <c r="E236" s="85" t="s">
        <v>243</v>
      </c>
      <c r="F236" s="85"/>
      <c r="G236" s="29">
        <f>G237+G239</f>
        <v>4050</v>
      </c>
    </row>
    <row r="237" spans="1:9" s="21" customFormat="1" ht="26" hidden="1" x14ac:dyDescent="0.3">
      <c r="A237" s="69">
        <v>228</v>
      </c>
      <c r="B237" s="53">
        <v>502</v>
      </c>
      <c r="C237" s="31" t="s">
        <v>338</v>
      </c>
      <c r="D237" s="2"/>
      <c r="E237" s="85" t="s">
        <v>337</v>
      </c>
      <c r="F237" s="85"/>
      <c r="G237" s="29">
        <f>G238</f>
        <v>50</v>
      </c>
    </row>
    <row r="238" spans="1:9" s="21" customFormat="1" ht="26" hidden="1" x14ac:dyDescent="0.3">
      <c r="A238" s="69">
        <v>229</v>
      </c>
      <c r="B238" s="54">
        <v>502</v>
      </c>
      <c r="C238" s="51" t="s">
        <v>338</v>
      </c>
      <c r="D238" s="4">
        <v>240</v>
      </c>
      <c r="E238" s="91" t="s">
        <v>77</v>
      </c>
      <c r="F238" s="91"/>
      <c r="G238" s="62">
        <v>50</v>
      </c>
    </row>
    <row r="239" spans="1:9" s="21" customFormat="1" ht="16.5" hidden="1" customHeight="1" x14ac:dyDescent="0.3">
      <c r="A239" s="69">
        <v>230</v>
      </c>
      <c r="B239" s="53">
        <v>502</v>
      </c>
      <c r="C239" s="31" t="s">
        <v>393</v>
      </c>
      <c r="D239" s="2"/>
      <c r="E239" s="92" t="s">
        <v>394</v>
      </c>
      <c r="F239" s="92"/>
      <c r="G239" s="29">
        <f>G240</f>
        <v>4000</v>
      </c>
    </row>
    <row r="240" spans="1:9" s="21" customFormat="1" ht="16.5" hidden="1" customHeight="1" x14ac:dyDescent="0.3">
      <c r="A240" s="69">
        <v>231</v>
      </c>
      <c r="B240" s="54">
        <v>502</v>
      </c>
      <c r="C240" s="51" t="s">
        <v>393</v>
      </c>
      <c r="D240" s="4" t="s">
        <v>53</v>
      </c>
      <c r="E240" s="93" t="s">
        <v>54</v>
      </c>
      <c r="F240" s="93"/>
      <c r="G240" s="62">
        <v>4000</v>
      </c>
    </row>
    <row r="241" spans="1:9" s="21" customFormat="1" ht="16.5" hidden="1" customHeight="1" x14ac:dyDescent="0.3">
      <c r="A241" s="69">
        <v>232</v>
      </c>
      <c r="B241" s="87">
        <v>502</v>
      </c>
      <c r="C241" s="2" t="s">
        <v>189</v>
      </c>
      <c r="D241" s="2"/>
      <c r="E241" s="85" t="s">
        <v>156</v>
      </c>
      <c r="F241" s="85"/>
      <c r="G241" s="29">
        <f>G242</f>
        <v>80.400000000000006</v>
      </c>
    </row>
    <row r="242" spans="1:9" s="21" customFormat="1" ht="16.5" hidden="1" customHeight="1" x14ac:dyDescent="0.3">
      <c r="A242" s="69">
        <v>233</v>
      </c>
      <c r="B242" s="53">
        <v>502</v>
      </c>
      <c r="C242" s="2" t="s">
        <v>363</v>
      </c>
      <c r="D242" s="2"/>
      <c r="E242" s="85" t="s">
        <v>364</v>
      </c>
      <c r="F242" s="85"/>
      <c r="G242" s="29">
        <f>G243</f>
        <v>80.400000000000006</v>
      </c>
    </row>
    <row r="243" spans="1:9" s="21" customFormat="1" ht="16.5" hidden="1" customHeight="1" x14ac:dyDescent="0.3">
      <c r="A243" s="69">
        <v>234</v>
      </c>
      <c r="B243" s="54">
        <v>502</v>
      </c>
      <c r="C243" s="4" t="s">
        <v>363</v>
      </c>
      <c r="D243" s="4">
        <v>240</v>
      </c>
      <c r="E243" s="91" t="s">
        <v>77</v>
      </c>
      <c r="F243" s="91"/>
      <c r="G243" s="62">
        <v>80.400000000000006</v>
      </c>
    </row>
    <row r="244" spans="1:9" ht="15" customHeight="1" x14ac:dyDescent="0.3">
      <c r="A244" s="69">
        <v>235</v>
      </c>
      <c r="B244" s="53">
        <v>503</v>
      </c>
      <c r="C244" s="2"/>
      <c r="D244" s="2"/>
      <c r="E244" s="85" t="s">
        <v>16</v>
      </c>
      <c r="F244" s="114">
        <v>62437.3</v>
      </c>
      <c r="G244" s="29">
        <f>G258+G245</f>
        <v>39718</v>
      </c>
      <c r="H244" s="81">
        <f>G244-F244</f>
        <v>-22719.300000000003</v>
      </c>
      <c r="I244" s="119">
        <f>G244/F244*100</f>
        <v>63.612616176548308</v>
      </c>
    </row>
    <row r="245" spans="1:9" s="21" customFormat="1" ht="39" hidden="1" x14ac:dyDescent="0.3">
      <c r="A245" s="69">
        <v>236</v>
      </c>
      <c r="B245" s="53">
        <v>503</v>
      </c>
      <c r="C245" s="2" t="s">
        <v>351</v>
      </c>
      <c r="D245" s="2"/>
      <c r="E245" s="85" t="s">
        <v>480</v>
      </c>
      <c r="F245" s="85"/>
      <c r="G245" s="29">
        <f>G246+G248+G250+G252+G254+G256</f>
        <v>38563</v>
      </c>
    </row>
    <row r="246" spans="1:9" s="21" customFormat="1" ht="26" hidden="1" x14ac:dyDescent="0.3">
      <c r="A246" s="69">
        <v>237</v>
      </c>
      <c r="B246" s="53">
        <v>503</v>
      </c>
      <c r="C246" s="31" t="s">
        <v>350</v>
      </c>
      <c r="D246" s="2"/>
      <c r="E246" s="92" t="s">
        <v>357</v>
      </c>
      <c r="F246" s="92"/>
      <c r="G246" s="29">
        <f>G247</f>
        <v>110.4</v>
      </c>
    </row>
    <row r="247" spans="1:9" ht="26" hidden="1" x14ac:dyDescent="0.25">
      <c r="A247" s="69">
        <v>238</v>
      </c>
      <c r="B247" s="54">
        <v>503</v>
      </c>
      <c r="C247" s="4" t="s">
        <v>350</v>
      </c>
      <c r="D247" s="4" t="s">
        <v>78</v>
      </c>
      <c r="E247" s="91" t="s">
        <v>77</v>
      </c>
      <c r="F247" s="91"/>
      <c r="G247" s="62">
        <v>110.4</v>
      </c>
    </row>
    <row r="248" spans="1:9" s="21" customFormat="1" ht="26" hidden="1" x14ac:dyDescent="0.3">
      <c r="A248" s="69">
        <v>239</v>
      </c>
      <c r="B248" s="53">
        <v>503</v>
      </c>
      <c r="C248" s="31" t="s">
        <v>352</v>
      </c>
      <c r="D248" s="2"/>
      <c r="E248" s="92" t="s">
        <v>439</v>
      </c>
      <c r="F248" s="92"/>
      <c r="G248" s="29">
        <f>G249</f>
        <v>13795</v>
      </c>
    </row>
    <row r="249" spans="1:9" s="21" customFormat="1" ht="26" hidden="1" x14ac:dyDescent="0.3">
      <c r="A249" s="69">
        <v>240</v>
      </c>
      <c r="B249" s="54">
        <v>503</v>
      </c>
      <c r="C249" s="51" t="s">
        <v>352</v>
      </c>
      <c r="D249" s="4" t="s">
        <v>78</v>
      </c>
      <c r="E249" s="91" t="s">
        <v>77</v>
      </c>
      <c r="F249" s="91"/>
      <c r="G249" s="62">
        <f>8795+5000</f>
        <v>13795</v>
      </c>
    </row>
    <row r="250" spans="1:9" ht="39" hidden="1" x14ac:dyDescent="0.3">
      <c r="A250" s="69">
        <v>241</v>
      </c>
      <c r="B250" s="53">
        <v>503</v>
      </c>
      <c r="C250" s="2" t="s">
        <v>467</v>
      </c>
      <c r="D250" s="2"/>
      <c r="E250" s="85" t="s">
        <v>476</v>
      </c>
      <c r="F250" s="85"/>
      <c r="G250" s="29">
        <f>G251</f>
        <v>5616</v>
      </c>
    </row>
    <row r="251" spans="1:9" ht="26" hidden="1" x14ac:dyDescent="0.25">
      <c r="A251" s="69">
        <v>242</v>
      </c>
      <c r="B251" s="54">
        <v>503</v>
      </c>
      <c r="C251" s="4" t="s">
        <v>467</v>
      </c>
      <c r="D251" s="4" t="s">
        <v>78</v>
      </c>
      <c r="E251" s="91" t="s">
        <v>77</v>
      </c>
      <c r="F251" s="91"/>
      <c r="G251" s="62">
        <v>5616</v>
      </c>
    </row>
    <row r="252" spans="1:9" s="21" customFormat="1" ht="39" hidden="1" x14ac:dyDescent="0.3">
      <c r="A252" s="69">
        <v>243</v>
      </c>
      <c r="B252" s="53">
        <v>503</v>
      </c>
      <c r="C252" s="2" t="s">
        <v>468</v>
      </c>
      <c r="D252" s="2"/>
      <c r="E252" s="85" t="s">
        <v>469</v>
      </c>
      <c r="F252" s="85"/>
      <c r="G252" s="29">
        <f>G253</f>
        <v>16119.1</v>
      </c>
    </row>
    <row r="253" spans="1:9" s="21" customFormat="1" ht="26" hidden="1" x14ac:dyDescent="0.3">
      <c r="A253" s="69">
        <v>244</v>
      </c>
      <c r="B253" s="54">
        <v>503</v>
      </c>
      <c r="C253" s="4" t="s">
        <v>468</v>
      </c>
      <c r="D253" s="4">
        <v>240</v>
      </c>
      <c r="E253" s="91" t="s">
        <v>77</v>
      </c>
      <c r="F253" s="91"/>
      <c r="G253" s="62">
        <f>14119.1+2000</f>
        <v>16119.1</v>
      </c>
    </row>
    <row r="254" spans="1:9" s="21" customFormat="1" ht="26" hidden="1" x14ac:dyDescent="0.3">
      <c r="A254" s="69">
        <v>245</v>
      </c>
      <c r="B254" s="53">
        <v>503</v>
      </c>
      <c r="C254" s="2" t="s">
        <v>471</v>
      </c>
      <c r="D254" s="2"/>
      <c r="E254" s="85" t="s">
        <v>470</v>
      </c>
      <c r="F254" s="85"/>
      <c r="G254" s="29">
        <f>G255</f>
        <v>889.5</v>
      </c>
    </row>
    <row r="255" spans="1:9" ht="26" hidden="1" x14ac:dyDescent="0.25">
      <c r="A255" s="69">
        <v>246</v>
      </c>
      <c r="B255" s="54">
        <v>503</v>
      </c>
      <c r="C255" s="4" t="s">
        <v>471</v>
      </c>
      <c r="D255" s="4">
        <v>240</v>
      </c>
      <c r="E255" s="91" t="s">
        <v>77</v>
      </c>
      <c r="F255" s="91"/>
      <c r="G255" s="62">
        <v>889.5</v>
      </c>
    </row>
    <row r="256" spans="1:9" ht="39" hidden="1" x14ac:dyDescent="0.3">
      <c r="A256" s="69">
        <v>247</v>
      </c>
      <c r="B256" s="53">
        <v>503</v>
      </c>
      <c r="C256" s="2" t="s">
        <v>472</v>
      </c>
      <c r="D256" s="2"/>
      <c r="E256" s="85" t="s">
        <v>481</v>
      </c>
      <c r="F256" s="85"/>
      <c r="G256" s="29">
        <f>G257</f>
        <v>2033</v>
      </c>
    </row>
    <row r="257" spans="1:9" ht="27" hidden="1" customHeight="1" x14ac:dyDescent="0.25">
      <c r="A257" s="69">
        <v>248</v>
      </c>
      <c r="B257" s="54">
        <v>503</v>
      </c>
      <c r="C257" s="4" t="s">
        <v>472</v>
      </c>
      <c r="D257" s="4">
        <v>240</v>
      </c>
      <c r="E257" s="91" t="s">
        <v>77</v>
      </c>
      <c r="F257" s="91"/>
      <c r="G257" s="62">
        <v>2033</v>
      </c>
    </row>
    <row r="258" spans="1:9" s="21" customFormat="1" ht="15" hidden="1" customHeight="1" x14ac:dyDescent="0.3">
      <c r="A258" s="69">
        <v>249</v>
      </c>
      <c r="B258" s="53">
        <v>503</v>
      </c>
      <c r="C258" s="2" t="s">
        <v>189</v>
      </c>
      <c r="D258" s="2"/>
      <c r="E258" s="85" t="s">
        <v>156</v>
      </c>
      <c r="F258" s="85"/>
      <c r="G258" s="29">
        <f>G261+G259</f>
        <v>1155</v>
      </c>
    </row>
    <row r="259" spans="1:9" s="21" customFormat="1" ht="26" hidden="1" x14ac:dyDescent="0.3">
      <c r="A259" s="69">
        <v>250</v>
      </c>
      <c r="B259" s="87">
        <v>503</v>
      </c>
      <c r="C259" s="10" t="s">
        <v>391</v>
      </c>
      <c r="D259" s="4"/>
      <c r="E259" s="85" t="s">
        <v>392</v>
      </c>
      <c r="F259" s="85"/>
      <c r="G259" s="29">
        <f>G260</f>
        <v>1000</v>
      </c>
    </row>
    <row r="260" spans="1:9" s="21" customFormat="1" ht="15" hidden="1" customHeight="1" x14ac:dyDescent="0.3">
      <c r="A260" s="69">
        <v>251</v>
      </c>
      <c r="B260" s="88">
        <v>503</v>
      </c>
      <c r="C260" s="12" t="s">
        <v>391</v>
      </c>
      <c r="D260" s="4" t="s">
        <v>51</v>
      </c>
      <c r="E260" s="91" t="s">
        <v>52</v>
      </c>
      <c r="F260" s="91"/>
      <c r="G260" s="62">
        <v>1000</v>
      </c>
    </row>
    <row r="261" spans="1:9" s="21" customFormat="1" ht="18.75" hidden="1" customHeight="1" x14ac:dyDescent="0.3">
      <c r="A261" s="69">
        <v>252</v>
      </c>
      <c r="B261" s="53">
        <v>503</v>
      </c>
      <c r="C261" s="31" t="s">
        <v>340</v>
      </c>
      <c r="D261" s="2"/>
      <c r="E261" s="92" t="s">
        <v>339</v>
      </c>
      <c r="F261" s="92"/>
      <c r="G261" s="29">
        <f>G262</f>
        <v>155</v>
      </c>
    </row>
    <row r="262" spans="1:9" ht="26" hidden="1" x14ac:dyDescent="0.25">
      <c r="A262" s="69">
        <v>253</v>
      </c>
      <c r="B262" s="54">
        <v>503</v>
      </c>
      <c r="C262" s="51" t="s">
        <v>340</v>
      </c>
      <c r="D262" s="4">
        <v>240</v>
      </c>
      <c r="E262" s="91" t="s">
        <v>77</v>
      </c>
      <c r="F262" s="91"/>
      <c r="G262" s="62">
        <v>155</v>
      </c>
    </row>
    <row r="263" spans="1:9" ht="13" x14ac:dyDescent="0.3">
      <c r="A263" s="69">
        <v>254</v>
      </c>
      <c r="B263" s="53">
        <v>505</v>
      </c>
      <c r="C263" s="2"/>
      <c r="D263" s="2"/>
      <c r="E263" s="85" t="s">
        <v>17</v>
      </c>
      <c r="F263" s="114">
        <v>27569.7</v>
      </c>
      <c r="G263" s="29">
        <f>G264+G274</f>
        <v>27446.000000000004</v>
      </c>
      <c r="H263" s="81">
        <f>G263-F263</f>
        <v>-123.69999999999709</v>
      </c>
      <c r="I263" s="119">
        <f>G263/F263*100</f>
        <v>99.551319020518918</v>
      </c>
    </row>
    <row r="264" spans="1:9" ht="39" hidden="1" x14ac:dyDescent="0.3">
      <c r="A264" s="69">
        <v>255</v>
      </c>
      <c r="B264" s="53">
        <v>505</v>
      </c>
      <c r="C264" s="2" t="s">
        <v>201</v>
      </c>
      <c r="D264" s="2"/>
      <c r="E264" s="85" t="s">
        <v>406</v>
      </c>
      <c r="F264" s="85"/>
      <c r="G264" s="29">
        <f>G270+G265</f>
        <v>27392.200000000004</v>
      </c>
    </row>
    <row r="265" spans="1:9" ht="39" hidden="1" x14ac:dyDescent="0.3">
      <c r="A265" s="69">
        <v>256</v>
      </c>
      <c r="B265" s="53">
        <v>505</v>
      </c>
      <c r="C265" s="2" t="s">
        <v>200</v>
      </c>
      <c r="D265" s="2"/>
      <c r="E265" s="85" t="s">
        <v>318</v>
      </c>
      <c r="F265" s="85"/>
      <c r="G265" s="29">
        <f>G266</f>
        <v>17646.000000000004</v>
      </c>
    </row>
    <row r="266" spans="1:9" ht="52" hidden="1" x14ac:dyDescent="0.3">
      <c r="A266" s="69">
        <v>257</v>
      </c>
      <c r="B266" s="53">
        <v>505</v>
      </c>
      <c r="C266" s="2" t="s">
        <v>199</v>
      </c>
      <c r="D266" s="2"/>
      <c r="E266" s="85" t="s">
        <v>198</v>
      </c>
      <c r="F266" s="85"/>
      <c r="G266" s="29">
        <f>G269+G267+G268</f>
        <v>17646.000000000004</v>
      </c>
    </row>
    <row r="267" spans="1:9" ht="13" hidden="1" x14ac:dyDescent="0.25">
      <c r="A267" s="69">
        <v>258</v>
      </c>
      <c r="B267" s="54">
        <v>505</v>
      </c>
      <c r="C267" s="4" t="s">
        <v>199</v>
      </c>
      <c r="D267" s="4" t="s">
        <v>44</v>
      </c>
      <c r="E267" s="91" t="s">
        <v>45</v>
      </c>
      <c r="F267" s="91"/>
      <c r="G267" s="71">
        <v>352.2</v>
      </c>
    </row>
    <row r="268" spans="1:9" ht="26" hidden="1" x14ac:dyDescent="0.25">
      <c r="A268" s="69">
        <v>259</v>
      </c>
      <c r="B268" s="54">
        <v>505</v>
      </c>
      <c r="C268" s="4" t="s">
        <v>199</v>
      </c>
      <c r="D268" s="4">
        <v>240</v>
      </c>
      <c r="E268" s="91" t="s">
        <v>77</v>
      </c>
      <c r="F268" s="91"/>
      <c r="G268" s="71">
        <v>79.400000000000006</v>
      </c>
    </row>
    <row r="269" spans="1:9" ht="27" hidden="1" customHeight="1" x14ac:dyDescent="0.25">
      <c r="A269" s="69">
        <v>260</v>
      </c>
      <c r="B269" s="54">
        <v>505</v>
      </c>
      <c r="C269" s="4" t="s">
        <v>199</v>
      </c>
      <c r="D269" s="4" t="s">
        <v>56</v>
      </c>
      <c r="E269" s="91" t="s">
        <v>518</v>
      </c>
      <c r="F269" s="91"/>
      <c r="G269" s="71">
        <v>17214.400000000001</v>
      </c>
    </row>
    <row r="270" spans="1:9" ht="52" hidden="1" x14ac:dyDescent="0.3">
      <c r="A270" s="69">
        <v>261</v>
      </c>
      <c r="B270" s="53">
        <v>505</v>
      </c>
      <c r="C270" s="2" t="s">
        <v>278</v>
      </c>
      <c r="D270" s="2"/>
      <c r="E270" s="85" t="s">
        <v>407</v>
      </c>
      <c r="F270" s="85"/>
      <c r="G270" s="29">
        <f>G271</f>
        <v>9746.2000000000007</v>
      </c>
    </row>
    <row r="271" spans="1:9" ht="26" hidden="1" x14ac:dyDescent="0.3">
      <c r="A271" s="69">
        <v>262</v>
      </c>
      <c r="B271" s="53">
        <v>505</v>
      </c>
      <c r="C271" s="2" t="s">
        <v>319</v>
      </c>
      <c r="D271" s="2"/>
      <c r="E271" s="85" t="s">
        <v>115</v>
      </c>
      <c r="F271" s="85"/>
      <c r="G271" s="29">
        <f>G272+G273</f>
        <v>9746.2000000000007</v>
      </c>
    </row>
    <row r="272" spans="1:9" ht="13" hidden="1" x14ac:dyDescent="0.25">
      <c r="A272" s="69">
        <v>263</v>
      </c>
      <c r="B272" s="54">
        <v>505</v>
      </c>
      <c r="C272" s="4" t="s">
        <v>319</v>
      </c>
      <c r="D272" s="4" t="s">
        <v>44</v>
      </c>
      <c r="E272" s="91" t="s">
        <v>45</v>
      </c>
      <c r="F272" s="91"/>
      <c r="G272" s="62">
        <v>9716.2000000000007</v>
      </c>
    </row>
    <row r="273" spans="1:9" ht="26" hidden="1" x14ac:dyDescent="0.25">
      <c r="A273" s="69">
        <v>264</v>
      </c>
      <c r="B273" s="54">
        <v>505</v>
      </c>
      <c r="C273" s="4" t="s">
        <v>319</v>
      </c>
      <c r="D273" s="4">
        <v>240</v>
      </c>
      <c r="E273" s="91" t="s">
        <v>77</v>
      </c>
      <c r="F273" s="91"/>
      <c r="G273" s="62">
        <v>30</v>
      </c>
    </row>
    <row r="274" spans="1:9" ht="13" hidden="1" x14ac:dyDescent="0.3">
      <c r="A274" s="69">
        <v>265</v>
      </c>
      <c r="B274" s="99">
        <v>505</v>
      </c>
      <c r="C274" s="95" t="s">
        <v>189</v>
      </c>
      <c r="D274" s="95"/>
      <c r="E274" s="101" t="s">
        <v>156</v>
      </c>
      <c r="F274" s="101"/>
      <c r="G274" s="29">
        <f>G275</f>
        <v>53.8</v>
      </c>
    </row>
    <row r="275" spans="1:9" ht="26" hidden="1" x14ac:dyDescent="0.3">
      <c r="A275" s="69">
        <v>266</v>
      </c>
      <c r="B275" s="99">
        <v>505</v>
      </c>
      <c r="C275" s="97" t="s">
        <v>445</v>
      </c>
      <c r="D275" s="95"/>
      <c r="E275" s="103" t="s">
        <v>446</v>
      </c>
      <c r="F275" s="103"/>
      <c r="G275" s="29">
        <f>G276</f>
        <v>53.8</v>
      </c>
    </row>
    <row r="276" spans="1:9" ht="26" hidden="1" x14ac:dyDescent="0.25">
      <c r="A276" s="69">
        <v>267</v>
      </c>
      <c r="B276" s="100">
        <v>505</v>
      </c>
      <c r="C276" s="98" t="s">
        <v>445</v>
      </c>
      <c r="D276" s="96">
        <v>240</v>
      </c>
      <c r="E276" s="102" t="s">
        <v>77</v>
      </c>
      <c r="F276" s="102"/>
      <c r="G276" s="62">
        <v>53.8</v>
      </c>
    </row>
    <row r="277" spans="1:9" ht="15" x14ac:dyDescent="0.3">
      <c r="A277" s="69">
        <v>268</v>
      </c>
      <c r="B277" s="53">
        <v>600</v>
      </c>
      <c r="C277" s="2"/>
      <c r="D277" s="2"/>
      <c r="E277" s="90" t="s">
        <v>18</v>
      </c>
      <c r="F277" s="113">
        <v>1777</v>
      </c>
      <c r="G277" s="29">
        <f>G278+G283</f>
        <v>1543</v>
      </c>
      <c r="H277" s="81">
        <f>G277-F277</f>
        <v>-234</v>
      </c>
      <c r="I277" s="119">
        <f>G277/F277*100</f>
        <v>86.831738885762519</v>
      </c>
    </row>
    <row r="278" spans="1:9" ht="26" x14ac:dyDescent="0.3">
      <c r="A278" s="69">
        <v>269</v>
      </c>
      <c r="B278" s="53">
        <v>603</v>
      </c>
      <c r="C278" s="2"/>
      <c r="D278" s="2"/>
      <c r="E278" s="85" t="s">
        <v>75</v>
      </c>
      <c r="F278" s="114">
        <v>949.2</v>
      </c>
      <c r="G278" s="29">
        <f>G279</f>
        <v>1240</v>
      </c>
      <c r="H278" s="81">
        <f>G278-F278</f>
        <v>290.79999999999995</v>
      </c>
      <c r="I278" s="119">
        <f>G278/F278*100</f>
        <v>130.63632532659079</v>
      </c>
    </row>
    <row r="279" spans="1:9" ht="39" hidden="1" x14ac:dyDescent="0.3">
      <c r="A279" s="69">
        <v>270</v>
      </c>
      <c r="B279" s="53">
        <v>603</v>
      </c>
      <c r="C279" s="31" t="s">
        <v>232</v>
      </c>
      <c r="D279" s="2"/>
      <c r="E279" s="92" t="s">
        <v>403</v>
      </c>
      <c r="F279" s="92"/>
      <c r="G279" s="29">
        <f>G280</f>
        <v>1240</v>
      </c>
    </row>
    <row r="280" spans="1:9" ht="26" hidden="1" x14ac:dyDescent="0.3">
      <c r="A280" s="69">
        <v>271</v>
      </c>
      <c r="B280" s="1">
        <v>603</v>
      </c>
      <c r="C280" s="2" t="s">
        <v>430</v>
      </c>
      <c r="D280" s="2"/>
      <c r="E280" s="85" t="s">
        <v>431</v>
      </c>
      <c r="F280" s="85"/>
      <c r="G280" s="29">
        <f>G281</f>
        <v>1240</v>
      </c>
    </row>
    <row r="281" spans="1:9" ht="15" hidden="1" customHeight="1" x14ac:dyDescent="0.3">
      <c r="A281" s="69">
        <v>272</v>
      </c>
      <c r="B281" s="53">
        <v>603</v>
      </c>
      <c r="C281" s="31" t="s">
        <v>388</v>
      </c>
      <c r="D281" s="2"/>
      <c r="E281" s="92" t="s">
        <v>116</v>
      </c>
      <c r="F281" s="92"/>
      <c r="G281" s="29">
        <f>G282</f>
        <v>1240</v>
      </c>
    </row>
    <row r="282" spans="1:9" ht="26" hidden="1" x14ac:dyDescent="0.25">
      <c r="A282" s="69">
        <v>273</v>
      </c>
      <c r="B282" s="54">
        <v>603</v>
      </c>
      <c r="C282" s="51" t="s">
        <v>388</v>
      </c>
      <c r="D282" s="4">
        <v>240</v>
      </c>
      <c r="E282" s="91" t="s">
        <v>77</v>
      </c>
      <c r="F282" s="91"/>
      <c r="G282" s="62">
        <v>1240</v>
      </c>
    </row>
    <row r="283" spans="1:9" ht="13.5" customHeight="1" x14ac:dyDescent="0.3">
      <c r="A283" s="69">
        <v>274</v>
      </c>
      <c r="B283" s="53">
        <v>605</v>
      </c>
      <c r="C283" s="51"/>
      <c r="D283" s="4"/>
      <c r="E283" s="85" t="s">
        <v>443</v>
      </c>
      <c r="F283" s="114">
        <v>827.8</v>
      </c>
      <c r="G283" s="29">
        <f>G284</f>
        <v>303</v>
      </c>
      <c r="H283" s="81">
        <f>G283-F283</f>
        <v>-524.79999999999995</v>
      </c>
      <c r="I283" s="119">
        <f>G283/F283*100</f>
        <v>36.603044213578158</v>
      </c>
    </row>
    <row r="284" spans="1:9" ht="39" hidden="1" x14ac:dyDescent="0.3">
      <c r="A284" s="69">
        <v>275</v>
      </c>
      <c r="B284" s="53">
        <v>605</v>
      </c>
      <c r="C284" s="31" t="s">
        <v>232</v>
      </c>
      <c r="D284" s="2"/>
      <c r="E284" s="92" t="s">
        <v>403</v>
      </c>
      <c r="F284" s="92"/>
      <c r="G284" s="29">
        <f>G285</f>
        <v>303</v>
      </c>
    </row>
    <row r="285" spans="1:9" ht="26" hidden="1" x14ac:dyDescent="0.3">
      <c r="A285" s="69">
        <v>276</v>
      </c>
      <c r="B285" s="1">
        <v>605</v>
      </c>
      <c r="C285" s="2" t="s">
        <v>430</v>
      </c>
      <c r="D285" s="2"/>
      <c r="E285" s="85" t="s">
        <v>431</v>
      </c>
      <c r="F285" s="85"/>
      <c r="G285" s="29">
        <f>G286+G288+G290+G292</f>
        <v>303</v>
      </c>
    </row>
    <row r="286" spans="1:9" ht="26" hidden="1" x14ac:dyDescent="0.3">
      <c r="A286" s="69">
        <v>277</v>
      </c>
      <c r="B286" s="53">
        <v>605</v>
      </c>
      <c r="C286" s="31" t="s">
        <v>381</v>
      </c>
      <c r="D286" s="2"/>
      <c r="E286" s="92" t="s">
        <v>382</v>
      </c>
      <c r="F286" s="92"/>
      <c r="G286" s="29">
        <f>G287</f>
        <v>120.2</v>
      </c>
    </row>
    <row r="287" spans="1:9" ht="26" hidden="1" x14ac:dyDescent="0.25">
      <c r="A287" s="69">
        <v>278</v>
      </c>
      <c r="B287" s="54">
        <v>605</v>
      </c>
      <c r="C287" s="51" t="s">
        <v>381</v>
      </c>
      <c r="D287" s="4" t="s">
        <v>78</v>
      </c>
      <c r="E287" s="91" t="s">
        <v>77</v>
      </c>
      <c r="F287" s="91"/>
      <c r="G287" s="62">
        <v>120.2</v>
      </c>
    </row>
    <row r="288" spans="1:9" ht="13" hidden="1" x14ac:dyDescent="0.3">
      <c r="A288" s="69">
        <v>279</v>
      </c>
      <c r="B288" s="53">
        <v>605</v>
      </c>
      <c r="C288" s="31" t="s">
        <v>434</v>
      </c>
      <c r="D288" s="4"/>
      <c r="E288" s="85" t="s">
        <v>384</v>
      </c>
      <c r="F288" s="85"/>
      <c r="G288" s="29">
        <f>G289</f>
        <v>52.8</v>
      </c>
    </row>
    <row r="289" spans="1:9" ht="26" hidden="1" x14ac:dyDescent="0.25">
      <c r="A289" s="69">
        <v>280</v>
      </c>
      <c r="B289" s="54">
        <v>605</v>
      </c>
      <c r="C289" s="51" t="s">
        <v>434</v>
      </c>
      <c r="D289" s="4" t="s">
        <v>78</v>
      </c>
      <c r="E289" s="91" t="s">
        <v>77</v>
      </c>
      <c r="F289" s="91"/>
      <c r="G289" s="62">
        <v>52.8</v>
      </c>
    </row>
    <row r="290" spans="1:9" ht="17.25" hidden="1" customHeight="1" x14ac:dyDescent="0.3">
      <c r="A290" s="69">
        <v>281</v>
      </c>
      <c r="B290" s="53">
        <v>605</v>
      </c>
      <c r="C290" s="31" t="s">
        <v>383</v>
      </c>
      <c r="D290" s="4"/>
      <c r="E290" s="85" t="s">
        <v>386</v>
      </c>
      <c r="F290" s="85"/>
      <c r="G290" s="29">
        <f>G291</f>
        <v>80</v>
      </c>
    </row>
    <row r="291" spans="1:9" ht="17.25" hidden="1" customHeight="1" x14ac:dyDescent="0.25">
      <c r="A291" s="69">
        <v>282</v>
      </c>
      <c r="B291" s="54">
        <v>605</v>
      </c>
      <c r="C291" s="51" t="s">
        <v>383</v>
      </c>
      <c r="D291" s="4" t="s">
        <v>78</v>
      </c>
      <c r="E291" s="91" t="s">
        <v>77</v>
      </c>
      <c r="F291" s="91"/>
      <c r="G291" s="62">
        <v>80</v>
      </c>
    </row>
    <row r="292" spans="1:9" s="21" customFormat="1" ht="13" hidden="1" x14ac:dyDescent="0.3">
      <c r="A292" s="69">
        <v>283</v>
      </c>
      <c r="B292" s="53">
        <v>605</v>
      </c>
      <c r="C292" s="31" t="s">
        <v>385</v>
      </c>
      <c r="D292" s="2"/>
      <c r="E292" s="92" t="s">
        <v>353</v>
      </c>
      <c r="F292" s="92"/>
      <c r="G292" s="29">
        <f>G293</f>
        <v>50</v>
      </c>
    </row>
    <row r="293" spans="1:9" ht="26" hidden="1" x14ac:dyDescent="0.25">
      <c r="A293" s="69">
        <v>284</v>
      </c>
      <c r="B293" s="54">
        <v>605</v>
      </c>
      <c r="C293" s="51" t="s">
        <v>385</v>
      </c>
      <c r="D293" s="4">
        <v>240</v>
      </c>
      <c r="E293" s="91" t="s">
        <v>77</v>
      </c>
      <c r="F293" s="91"/>
      <c r="G293" s="62">
        <v>50</v>
      </c>
    </row>
    <row r="294" spans="1:9" ht="15.75" customHeight="1" x14ac:dyDescent="0.3">
      <c r="A294" s="69">
        <v>285</v>
      </c>
      <c r="B294" s="53">
        <v>700</v>
      </c>
      <c r="C294" s="2"/>
      <c r="D294" s="2"/>
      <c r="E294" s="90" t="s">
        <v>19</v>
      </c>
      <c r="F294" s="113">
        <v>718897.8</v>
      </c>
      <c r="G294" s="29">
        <f>G295+G323+G365+G380+G352</f>
        <v>744848.5</v>
      </c>
      <c r="H294" s="81">
        <f>G294-F294</f>
        <v>25950.699999999953</v>
      </c>
      <c r="I294" s="119">
        <f>G294/F294*100</f>
        <v>103.60978987555671</v>
      </c>
    </row>
    <row r="295" spans="1:9" ht="13" x14ac:dyDescent="0.3">
      <c r="A295" s="69">
        <v>286</v>
      </c>
      <c r="B295" s="53">
        <v>701</v>
      </c>
      <c r="C295" s="2"/>
      <c r="D295" s="2"/>
      <c r="E295" s="85" t="s">
        <v>20</v>
      </c>
      <c r="F295" s="114">
        <v>245647.3</v>
      </c>
      <c r="G295" s="29">
        <f>G296+G320</f>
        <v>259587.69999999998</v>
      </c>
      <c r="H295" s="81">
        <f>G295-F295</f>
        <v>13940.399999999994</v>
      </c>
      <c r="I295" s="119">
        <f>G295/F295*100</f>
        <v>105.67496569268215</v>
      </c>
    </row>
    <row r="296" spans="1:9" ht="39" hidden="1" x14ac:dyDescent="0.3">
      <c r="A296" s="69">
        <v>287</v>
      </c>
      <c r="B296" s="53">
        <v>701</v>
      </c>
      <c r="C296" s="2" t="s">
        <v>279</v>
      </c>
      <c r="D296" s="2"/>
      <c r="E296" s="85" t="s">
        <v>473</v>
      </c>
      <c r="F296" s="85"/>
      <c r="G296" s="29">
        <f>G297+G317+G308</f>
        <v>255587.69999999998</v>
      </c>
    </row>
    <row r="297" spans="1:9" ht="26" hidden="1" x14ac:dyDescent="0.3">
      <c r="A297" s="69">
        <v>288</v>
      </c>
      <c r="B297" s="53">
        <v>701</v>
      </c>
      <c r="C297" s="2" t="s">
        <v>280</v>
      </c>
      <c r="D297" s="2"/>
      <c r="E297" s="85" t="s">
        <v>119</v>
      </c>
      <c r="F297" s="85"/>
      <c r="G297" s="29">
        <f>G298+G303+G306+G301</f>
        <v>223344.9</v>
      </c>
    </row>
    <row r="298" spans="1:9" ht="39" hidden="1" x14ac:dyDescent="0.3">
      <c r="A298" s="69">
        <v>289</v>
      </c>
      <c r="B298" s="53">
        <v>701</v>
      </c>
      <c r="C298" s="2" t="s">
        <v>281</v>
      </c>
      <c r="D298" s="2"/>
      <c r="E298" s="85" t="s">
        <v>120</v>
      </c>
      <c r="F298" s="85"/>
      <c r="G298" s="29">
        <f>G299+G300</f>
        <v>88908.9</v>
      </c>
    </row>
    <row r="299" spans="1:9" ht="13" hidden="1" x14ac:dyDescent="0.25">
      <c r="A299" s="69">
        <v>290</v>
      </c>
      <c r="B299" s="54">
        <v>701</v>
      </c>
      <c r="C299" s="4" t="s">
        <v>281</v>
      </c>
      <c r="D299" s="4" t="s">
        <v>90</v>
      </c>
      <c r="E299" s="91" t="s">
        <v>91</v>
      </c>
      <c r="F299" s="91"/>
      <c r="G299" s="62">
        <v>88408.9</v>
      </c>
    </row>
    <row r="300" spans="1:9" ht="13" hidden="1" x14ac:dyDescent="0.25">
      <c r="A300" s="69">
        <v>291</v>
      </c>
      <c r="B300" s="54">
        <v>701</v>
      </c>
      <c r="C300" s="4" t="s">
        <v>281</v>
      </c>
      <c r="D300" s="4" t="s">
        <v>51</v>
      </c>
      <c r="E300" s="91" t="s">
        <v>52</v>
      </c>
      <c r="F300" s="91"/>
      <c r="G300" s="62">
        <v>500</v>
      </c>
    </row>
    <row r="301" spans="1:9" s="21" customFormat="1" ht="13" hidden="1" x14ac:dyDescent="0.3">
      <c r="A301" s="69">
        <v>292</v>
      </c>
      <c r="B301" s="53">
        <v>701</v>
      </c>
      <c r="C301" s="2" t="s">
        <v>282</v>
      </c>
      <c r="D301" s="2"/>
      <c r="E301" s="85" t="s">
        <v>121</v>
      </c>
      <c r="F301" s="85"/>
      <c r="G301" s="29">
        <f>G302</f>
        <v>3150</v>
      </c>
    </row>
    <row r="302" spans="1:9" ht="13" hidden="1" x14ac:dyDescent="0.25">
      <c r="A302" s="69">
        <v>293</v>
      </c>
      <c r="B302" s="54">
        <v>701</v>
      </c>
      <c r="C302" s="4" t="s">
        <v>282</v>
      </c>
      <c r="D302" s="4" t="s">
        <v>90</v>
      </c>
      <c r="E302" s="91" t="s">
        <v>91</v>
      </c>
      <c r="F302" s="91"/>
      <c r="G302" s="62">
        <v>3150</v>
      </c>
    </row>
    <row r="303" spans="1:9" s="21" customFormat="1" ht="65" hidden="1" x14ac:dyDescent="0.3">
      <c r="A303" s="69">
        <v>294</v>
      </c>
      <c r="B303" s="53">
        <v>701</v>
      </c>
      <c r="C303" s="2" t="s">
        <v>202</v>
      </c>
      <c r="D303" s="2"/>
      <c r="E303" s="85" t="s">
        <v>95</v>
      </c>
      <c r="F303" s="85"/>
      <c r="G303" s="29">
        <f>G304+G305</f>
        <v>129366</v>
      </c>
    </row>
    <row r="304" spans="1:9" s="21" customFormat="1" ht="13" hidden="1" x14ac:dyDescent="0.3">
      <c r="A304" s="69">
        <v>295</v>
      </c>
      <c r="B304" s="54">
        <v>701</v>
      </c>
      <c r="C304" s="4" t="s">
        <v>202</v>
      </c>
      <c r="D304" s="4" t="s">
        <v>90</v>
      </c>
      <c r="E304" s="91" t="s">
        <v>91</v>
      </c>
      <c r="F304" s="91"/>
      <c r="G304" s="71">
        <v>125500</v>
      </c>
    </row>
    <row r="305" spans="1:7" s="21" customFormat="1" ht="13" hidden="1" x14ac:dyDescent="0.3">
      <c r="A305" s="69">
        <v>296</v>
      </c>
      <c r="B305" s="54">
        <v>701</v>
      </c>
      <c r="C305" s="4" t="s">
        <v>202</v>
      </c>
      <c r="D305" s="4" t="s">
        <v>51</v>
      </c>
      <c r="E305" s="91" t="s">
        <v>52</v>
      </c>
      <c r="F305" s="91"/>
      <c r="G305" s="71">
        <v>3866</v>
      </c>
    </row>
    <row r="306" spans="1:7" s="21" customFormat="1" ht="65" hidden="1" x14ac:dyDescent="0.3">
      <c r="A306" s="69">
        <v>297</v>
      </c>
      <c r="B306" s="53">
        <v>701</v>
      </c>
      <c r="C306" s="2" t="s">
        <v>203</v>
      </c>
      <c r="D306" s="2"/>
      <c r="E306" s="85" t="s">
        <v>96</v>
      </c>
      <c r="F306" s="85"/>
      <c r="G306" s="29">
        <f>G307</f>
        <v>1920</v>
      </c>
    </row>
    <row r="307" spans="1:7" s="21" customFormat="1" ht="16.5" hidden="1" customHeight="1" x14ac:dyDescent="0.3">
      <c r="A307" s="69">
        <v>298</v>
      </c>
      <c r="B307" s="54">
        <v>701</v>
      </c>
      <c r="C307" s="4" t="s">
        <v>203</v>
      </c>
      <c r="D307" s="4" t="s">
        <v>90</v>
      </c>
      <c r="E307" s="91" t="s">
        <v>91</v>
      </c>
      <c r="F307" s="91"/>
      <c r="G307" s="71">
        <v>1920</v>
      </c>
    </row>
    <row r="308" spans="1:7" s="21" customFormat="1" ht="30.75" hidden="1" customHeight="1" x14ac:dyDescent="0.3">
      <c r="A308" s="69">
        <v>299</v>
      </c>
      <c r="B308" s="53">
        <v>701</v>
      </c>
      <c r="C308" s="2" t="s">
        <v>285</v>
      </c>
      <c r="D308" s="2"/>
      <c r="E308" s="85" t="s">
        <v>122</v>
      </c>
      <c r="F308" s="85"/>
      <c r="G308" s="29">
        <f>G313+G315+G309+G311</f>
        <v>11116.8</v>
      </c>
    </row>
    <row r="309" spans="1:7" s="21" customFormat="1" ht="45" hidden="1" customHeight="1" x14ac:dyDescent="0.3">
      <c r="A309" s="69">
        <v>300</v>
      </c>
      <c r="B309" s="53">
        <v>701</v>
      </c>
      <c r="C309" s="2" t="s">
        <v>286</v>
      </c>
      <c r="D309" s="2"/>
      <c r="E309" s="85" t="s">
        <v>123</v>
      </c>
      <c r="F309" s="85"/>
      <c r="G309" s="29">
        <f>G310</f>
        <v>5050.3999999999996</v>
      </c>
    </row>
    <row r="310" spans="1:7" s="21" customFormat="1" ht="21.75" hidden="1" customHeight="1" x14ac:dyDescent="0.3">
      <c r="A310" s="69">
        <v>301</v>
      </c>
      <c r="B310" s="54">
        <v>701</v>
      </c>
      <c r="C310" s="4" t="s">
        <v>286</v>
      </c>
      <c r="D310" s="4" t="s">
        <v>90</v>
      </c>
      <c r="E310" s="91" t="s">
        <v>91</v>
      </c>
      <c r="F310" s="91"/>
      <c r="G310" s="62">
        <v>5050.3999999999996</v>
      </c>
    </row>
    <row r="311" spans="1:7" s="21" customFormat="1" ht="17.25" hidden="1" customHeight="1" x14ac:dyDescent="0.3">
      <c r="A311" s="69">
        <v>302</v>
      </c>
      <c r="B311" s="53">
        <v>701</v>
      </c>
      <c r="C311" s="2" t="s">
        <v>287</v>
      </c>
      <c r="D311" s="2"/>
      <c r="E311" s="85" t="s">
        <v>124</v>
      </c>
      <c r="F311" s="85"/>
      <c r="G311" s="29">
        <f>G312</f>
        <v>400</v>
      </c>
    </row>
    <row r="312" spans="1:7" s="21" customFormat="1" ht="20.149999999999999" hidden="1" customHeight="1" x14ac:dyDescent="0.3">
      <c r="A312" s="69">
        <v>303</v>
      </c>
      <c r="B312" s="54">
        <v>701</v>
      </c>
      <c r="C312" s="4" t="s">
        <v>287</v>
      </c>
      <c r="D312" s="4" t="s">
        <v>90</v>
      </c>
      <c r="E312" s="91" t="s">
        <v>91</v>
      </c>
      <c r="F312" s="91"/>
      <c r="G312" s="62">
        <v>400</v>
      </c>
    </row>
    <row r="313" spans="1:7" s="21" customFormat="1" ht="93" hidden="1" customHeight="1" x14ac:dyDescent="0.3">
      <c r="A313" s="69">
        <v>304</v>
      </c>
      <c r="B313" s="53">
        <v>701</v>
      </c>
      <c r="C313" s="31" t="s">
        <v>204</v>
      </c>
      <c r="D313" s="2"/>
      <c r="E313" s="92" t="s">
        <v>97</v>
      </c>
      <c r="F313" s="92"/>
      <c r="G313" s="29">
        <f>G314</f>
        <v>5420</v>
      </c>
    </row>
    <row r="314" spans="1:7" s="21" customFormat="1" ht="16.5" hidden="1" customHeight="1" x14ac:dyDescent="0.3">
      <c r="A314" s="69">
        <v>305</v>
      </c>
      <c r="B314" s="54">
        <v>701</v>
      </c>
      <c r="C314" s="4" t="s">
        <v>204</v>
      </c>
      <c r="D314" s="4" t="s">
        <v>90</v>
      </c>
      <c r="E314" s="91" t="s">
        <v>91</v>
      </c>
      <c r="F314" s="91"/>
      <c r="G314" s="71">
        <v>5420</v>
      </c>
    </row>
    <row r="315" spans="1:7" s="21" customFormat="1" ht="108" hidden="1" customHeight="1" x14ac:dyDescent="0.3">
      <c r="A315" s="69">
        <v>306</v>
      </c>
      <c r="B315" s="53">
        <v>701</v>
      </c>
      <c r="C315" s="2" t="s">
        <v>205</v>
      </c>
      <c r="D315" s="2"/>
      <c r="E315" s="92" t="s">
        <v>98</v>
      </c>
      <c r="F315" s="92"/>
      <c r="G315" s="29">
        <f>G316</f>
        <v>246.4</v>
      </c>
    </row>
    <row r="316" spans="1:7" s="21" customFormat="1" ht="24" hidden="1" customHeight="1" x14ac:dyDescent="0.3">
      <c r="A316" s="69">
        <v>307</v>
      </c>
      <c r="B316" s="54">
        <v>701</v>
      </c>
      <c r="C316" s="4" t="s">
        <v>205</v>
      </c>
      <c r="D316" s="4" t="s">
        <v>90</v>
      </c>
      <c r="E316" s="91" t="s">
        <v>91</v>
      </c>
      <c r="F316" s="91"/>
      <c r="G316" s="71">
        <v>246.4</v>
      </c>
    </row>
    <row r="317" spans="1:7" s="21" customFormat="1" ht="37.5" hidden="1" customHeight="1" x14ac:dyDescent="0.3">
      <c r="A317" s="69">
        <v>308</v>
      </c>
      <c r="B317" s="53">
        <v>701</v>
      </c>
      <c r="C317" s="2" t="s">
        <v>283</v>
      </c>
      <c r="D317" s="2"/>
      <c r="E317" s="85" t="s">
        <v>186</v>
      </c>
      <c r="F317" s="85"/>
      <c r="G317" s="29">
        <f>G318</f>
        <v>21126</v>
      </c>
    </row>
    <row r="318" spans="1:7" ht="40.5" hidden="1" customHeight="1" x14ac:dyDescent="0.3">
      <c r="A318" s="69">
        <v>309</v>
      </c>
      <c r="B318" s="53">
        <v>701</v>
      </c>
      <c r="C318" s="2" t="s">
        <v>284</v>
      </c>
      <c r="D318" s="2"/>
      <c r="E318" s="85" t="s">
        <v>449</v>
      </c>
      <c r="F318" s="85"/>
      <c r="G318" s="29">
        <f>G319</f>
        <v>21126</v>
      </c>
    </row>
    <row r="319" spans="1:7" ht="13" hidden="1" x14ac:dyDescent="0.25">
      <c r="A319" s="69">
        <v>310</v>
      </c>
      <c r="B319" s="54">
        <v>701</v>
      </c>
      <c r="C319" s="4" t="s">
        <v>284</v>
      </c>
      <c r="D319" s="4" t="s">
        <v>90</v>
      </c>
      <c r="E319" s="91" t="s">
        <v>91</v>
      </c>
      <c r="F319" s="91"/>
      <c r="G319" s="62">
        <v>21126</v>
      </c>
    </row>
    <row r="320" spans="1:7" ht="39" hidden="1" x14ac:dyDescent="0.3">
      <c r="A320" s="69">
        <v>311</v>
      </c>
      <c r="B320" s="1">
        <v>701</v>
      </c>
      <c r="C320" s="2" t="s">
        <v>440</v>
      </c>
      <c r="D320" s="4"/>
      <c r="E320" s="85" t="s">
        <v>454</v>
      </c>
      <c r="F320" s="85"/>
      <c r="G320" s="29">
        <f>G321</f>
        <v>4000</v>
      </c>
    </row>
    <row r="321" spans="1:9" ht="39" hidden="1" x14ac:dyDescent="0.3">
      <c r="A321" s="69">
        <v>312</v>
      </c>
      <c r="B321" s="1">
        <v>701</v>
      </c>
      <c r="C321" s="2" t="s">
        <v>441</v>
      </c>
      <c r="D321" s="4"/>
      <c r="E321" s="85" t="s">
        <v>457</v>
      </c>
      <c r="F321" s="85"/>
      <c r="G321" s="29">
        <f>G322</f>
        <v>4000</v>
      </c>
    </row>
    <row r="322" spans="1:9" ht="13" hidden="1" x14ac:dyDescent="0.25">
      <c r="A322" s="69">
        <v>313</v>
      </c>
      <c r="B322" s="3">
        <v>701</v>
      </c>
      <c r="C322" s="4" t="s">
        <v>441</v>
      </c>
      <c r="D322" s="4" t="s">
        <v>90</v>
      </c>
      <c r="E322" s="91" t="s">
        <v>91</v>
      </c>
      <c r="F322" s="91"/>
      <c r="G322" s="62">
        <v>4000</v>
      </c>
    </row>
    <row r="323" spans="1:9" ht="13" x14ac:dyDescent="0.3">
      <c r="A323" s="69">
        <v>314</v>
      </c>
      <c r="B323" s="87">
        <v>702</v>
      </c>
      <c r="C323" s="10"/>
      <c r="D323" s="2"/>
      <c r="E323" s="85" t="s">
        <v>21</v>
      </c>
      <c r="F323" s="114">
        <v>394131.20000000001</v>
      </c>
      <c r="G323" s="29">
        <f>G324+G349</f>
        <v>418413.4</v>
      </c>
      <c r="H323" s="81">
        <f>G323-F323</f>
        <v>24282.200000000012</v>
      </c>
      <c r="I323" s="119">
        <f>G323/F323*100</f>
        <v>106.16094336099249</v>
      </c>
    </row>
    <row r="324" spans="1:9" ht="39" hidden="1" x14ac:dyDescent="0.3">
      <c r="A324" s="69">
        <v>315</v>
      </c>
      <c r="B324" s="53">
        <v>702</v>
      </c>
      <c r="C324" s="2" t="s">
        <v>279</v>
      </c>
      <c r="D324" s="2"/>
      <c r="E324" s="85" t="s">
        <v>473</v>
      </c>
      <c r="F324" s="85"/>
      <c r="G324" s="29">
        <f>G325+G339+G346</f>
        <v>405413.4</v>
      </c>
    </row>
    <row r="325" spans="1:9" ht="26" hidden="1" x14ac:dyDescent="0.3">
      <c r="A325" s="69">
        <v>316</v>
      </c>
      <c r="B325" s="53">
        <v>702</v>
      </c>
      <c r="C325" s="2" t="s">
        <v>285</v>
      </c>
      <c r="D325" s="2"/>
      <c r="E325" s="85" t="s">
        <v>122</v>
      </c>
      <c r="F325" s="85"/>
      <c r="G325" s="29">
        <f>G326+G329+G331+G334+G337</f>
        <v>347849.4</v>
      </c>
    </row>
    <row r="326" spans="1:9" ht="39" hidden="1" x14ac:dyDescent="0.3">
      <c r="A326" s="69">
        <v>317</v>
      </c>
      <c r="B326" s="53">
        <v>702</v>
      </c>
      <c r="C326" s="2" t="s">
        <v>286</v>
      </c>
      <c r="D326" s="2"/>
      <c r="E326" s="85" t="s">
        <v>123</v>
      </c>
      <c r="F326" s="85"/>
      <c r="G326" s="29">
        <f>G327+G328</f>
        <v>104834.7</v>
      </c>
    </row>
    <row r="327" spans="1:9" ht="13" hidden="1" x14ac:dyDescent="0.25">
      <c r="A327" s="69">
        <v>318</v>
      </c>
      <c r="B327" s="54">
        <v>702</v>
      </c>
      <c r="C327" s="4" t="s">
        <v>286</v>
      </c>
      <c r="D327" s="4" t="s">
        <v>90</v>
      </c>
      <c r="E327" s="91" t="s">
        <v>91</v>
      </c>
      <c r="F327" s="91"/>
      <c r="G327" s="62">
        <f>102295.7+1039</f>
        <v>103334.7</v>
      </c>
    </row>
    <row r="328" spans="1:9" ht="13" hidden="1" x14ac:dyDescent="0.25">
      <c r="A328" s="69">
        <v>319</v>
      </c>
      <c r="B328" s="54">
        <v>702</v>
      </c>
      <c r="C328" s="4" t="s">
        <v>286</v>
      </c>
      <c r="D328" s="4" t="s">
        <v>51</v>
      </c>
      <c r="E328" s="91" t="s">
        <v>52</v>
      </c>
      <c r="F328" s="91"/>
      <c r="G328" s="62">
        <v>1500</v>
      </c>
    </row>
    <row r="329" spans="1:9" ht="22.5" hidden="1" customHeight="1" x14ac:dyDescent="0.3">
      <c r="A329" s="69">
        <v>320</v>
      </c>
      <c r="B329" s="53">
        <v>702</v>
      </c>
      <c r="C329" s="2" t="s">
        <v>288</v>
      </c>
      <c r="D329" s="2"/>
      <c r="E329" s="5" t="s">
        <v>125</v>
      </c>
      <c r="F329" s="5"/>
      <c r="G329" s="29">
        <f>G330</f>
        <v>3523.7</v>
      </c>
    </row>
    <row r="330" spans="1:9" s="21" customFormat="1" ht="13" hidden="1" x14ac:dyDescent="0.3">
      <c r="A330" s="69">
        <v>321</v>
      </c>
      <c r="B330" s="54">
        <v>702</v>
      </c>
      <c r="C330" s="4" t="s">
        <v>288</v>
      </c>
      <c r="D330" s="4" t="s">
        <v>90</v>
      </c>
      <c r="E330" s="91" t="s">
        <v>91</v>
      </c>
      <c r="F330" s="91"/>
      <c r="G330" s="62">
        <v>3523.7</v>
      </c>
    </row>
    <row r="331" spans="1:9" ht="104" hidden="1" x14ac:dyDescent="0.25">
      <c r="A331" s="69">
        <v>322</v>
      </c>
      <c r="B331" s="53">
        <v>702</v>
      </c>
      <c r="C331" s="31" t="s">
        <v>204</v>
      </c>
      <c r="D331" s="2"/>
      <c r="E331" s="92" t="s">
        <v>97</v>
      </c>
      <c r="F331" s="92"/>
      <c r="G331" s="39">
        <f>G332+G333</f>
        <v>213373</v>
      </c>
    </row>
    <row r="332" spans="1:9" s="21" customFormat="1" ht="13" hidden="1" x14ac:dyDescent="0.3">
      <c r="A332" s="69">
        <v>323</v>
      </c>
      <c r="B332" s="54">
        <v>702</v>
      </c>
      <c r="C332" s="4" t="s">
        <v>204</v>
      </c>
      <c r="D332" s="4" t="s">
        <v>90</v>
      </c>
      <c r="E332" s="91" t="s">
        <v>91</v>
      </c>
      <c r="F332" s="91"/>
      <c r="G332" s="71">
        <v>213120</v>
      </c>
    </row>
    <row r="333" spans="1:9" s="21" customFormat="1" ht="13" hidden="1" x14ac:dyDescent="0.3">
      <c r="A333" s="69">
        <v>324</v>
      </c>
      <c r="B333" s="54">
        <v>702</v>
      </c>
      <c r="C333" s="4" t="s">
        <v>204</v>
      </c>
      <c r="D333" s="4" t="s">
        <v>51</v>
      </c>
      <c r="E333" s="91" t="s">
        <v>52</v>
      </c>
      <c r="F333" s="91"/>
      <c r="G333" s="71">
        <v>253</v>
      </c>
    </row>
    <row r="334" spans="1:9" s="21" customFormat="1" ht="104" hidden="1" x14ac:dyDescent="0.3">
      <c r="A334" s="69">
        <v>325</v>
      </c>
      <c r="B334" s="53">
        <v>702</v>
      </c>
      <c r="C334" s="2" t="s">
        <v>205</v>
      </c>
      <c r="D334" s="2"/>
      <c r="E334" s="92" t="s">
        <v>98</v>
      </c>
      <c r="F334" s="92"/>
      <c r="G334" s="39">
        <f>G335+G336</f>
        <v>9393.6</v>
      </c>
    </row>
    <row r="335" spans="1:9" s="21" customFormat="1" ht="13" hidden="1" x14ac:dyDescent="0.3">
      <c r="A335" s="69">
        <v>326</v>
      </c>
      <c r="B335" s="54">
        <v>702</v>
      </c>
      <c r="C335" s="4" t="s">
        <v>205</v>
      </c>
      <c r="D335" s="4" t="s">
        <v>90</v>
      </c>
      <c r="E335" s="91" t="s">
        <v>91</v>
      </c>
      <c r="F335" s="91"/>
      <c r="G335" s="71">
        <v>9269</v>
      </c>
    </row>
    <row r="336" spans="1:9" s="21" customFormat="1" ht="13" hidden="1" x14ac:dyDescent="0.3">
      <c r="A336" s="69">
        <v>327</v>
      </c>
      <c r="B336" s="54">
        <v>702</v>
      </c>
      <c r="C336" s="4" t="s">
        <v>205</v>
      </c>
      <c r="D336" s="4" t="s">
        <v>51</v>
      </c>
      <c r="E336" s="91" t="s">
        <v>52</v>
      </c>
      <c r="F336" s="91"/>
      <c r="G336" s="71">
        <v>124.6</v>
      </c>
    </row>
    <row r="337" spans="1:9" s="21" customFormat="1" ht="26" hidden="1" x14ac:dyDescent="0.3">
      <c r="A337" s="69">
        <v>328</v>
      </c>
      <c r="B337" s="1">
        <v>702</v>
      </c>
      <c r="C337" s="2" t="s">
        <v>514</v>
      </c>
      <c r="D337" s="2"/>
      <c r="E337" s="110" t="s">
        <v>515</v>
      </c>
      <c r="F337" s="110"/>
      <c r="G337" s="29">
        <f>G338</f>
        <v>16724.400000000001</v>
      </c>
    </row>
    <row r="338" spans="1:9" s="21" customFormat="1" ht="13" hidden="1" x14ac:dyDescent="0.3">
      <c r="A338" s="69">
        <v>329</v>
      </c>
      <c r="B338" s="3">
        <v>702</v>
      </c>
      <c r="C338" s="4" t="s">
        <v>514</v>
      </c>
      <c r="D338" s="4" t="s">
        <v>90</v>
      </c>
      <c r="E338" s="7" t="s">
        <v>91</v>
      </c>
      <c r="F338" s="7"/>
      <c r="G338" s="71">
        <v>16724.400000000001</v>
      </c>
    </row>
    <row r="339" spans="1:9" ht="39" hidden="1" x14ac:dyDescent="0.3">
      <c r="A339" s="69">
        <v>330</v>
      </c>
      <c r="B339" s="53">
        <v>702</v>
      </c>
      <c r="C339" s="2" t="s">
        <v>283</v>
      </c>
      <c r="D339" s="2"/>
      <c r="E339" s="85" t="s">
        <v>186</v>
      </c>
      <c r="F339" s="85"/>
      <c r="G339" s="29">
        <f>G340+G342+G344</f>
        <v>56964</v>
      </c>
    </row>
    <row r="340" spans="1:9" s="21" customFormat="1" ht="44.15" hidden="1" customHeight="1" x14ac:dyDescent="0.3">
      <c r="A340" s="69">
        <v>331</v>
      </c>
      <c r="B340" s="53">
        <v>702</v>
      </c>
      <c r="C340" s="31" t="s">
        <v>284</v>
      </c>
      <c r="D340" s="31"/>
      <c r="E340" s="85" t="s">
        <v>449</v>
      </c>
      <c r="F340" s="85"/>
      <c r="G340" s="29">
        <f>G341</f>
        <v>44900</v>
      </c>
    </row>
    <row r="341" spans="1:9" s="21" customFormat="1" ht="13" hidden="1" x14ac:dyDescent="0.3">
      <c r="A341" s="69">
        <v>332</v>
      </c>
      <c r="B341" s="54">
        <v>702</v>
      </c>
      <c r="C341" s="51" t="s">
        <v>284</v>
      </c>
      <c r="D341" s="4" t="s">
        <v>90</v>
      </c>
      <c r="E341" s="91" t="s">
        <v>91</v>
      </c>
      <c r="F341" s="91"/>
      <c r="G341" s="62">
        <v>44900</v>
      </c>
    </row>
    <row r="342" spans="1:9" s="21" customFormat="1" ht="39" hidden="1" x14ac:dyDescent="0.3">
      <c r="A342" s="69">
        <v>333</v>
      </c>
      <c r="B342" s="53">
        <v>702</v>
      </c>
      <c r="C342" s="31" t="s">
        <v>355</v>
      </c>
      <c r="D342" s="2"/>
      <c r="E342" s="85" t="s">
        <v>374</v>
      </c>
      <c r="F342" s="85"/>
      <c r="G342" s="29">
        <f>G343</f>
        <v>10564</v>
      </c>
    </row>
    <row r="343" spans="1:9" s="63" customFormat="1" ht="13" hidden="1" x14ac:dyDescent="0.25">
      <c r="A343" s="69">
        <v>334</v>
      </c>
      <c r="B343" s="54">
        <v>702</v>
      </c>
      <c r="C343" s="51" t="s">
        <v>355</v>
      </c>
      <c r="D343" s="4" t="s">
        <v>90</v>
      </c>
      <c r="E343" s="91" t="s">
        <v>91</v>
      </c>
      <c r="F343" s="91"/>
      <c r="G343" s="62">
        <v>10564</v>
      </c>
    </row>
    <row r="344" spans="1:9" s="63" customFormat="1" ht="65" hidden="1" x14ac:dyDescent="0.3">
      <c r="A344" s="69">
        <v>335</v>
      </c>
      <c r="B344" s="53">
        <v>702</v>
      </c>
      <c r="C344" s="31" t="s">
        <v>447</v>
      </c>
      <c r="D344" s="2"/>
      <c r="E344" s="85" t="s">
        <v>486</v>
      </c>
      <c r="F344" s="85"/>
      <c r="G344" s="29">
        <f>G345</f>
        <v>1500</v>
      </c>
    </row>
    <row r="345" spans="1:9" s="63" customFormat="1" ht="13" hidden="1" x14ac:dyDescent="0.25">
      <c r="A345" s="69">
        <v>336</v>
      </c>
      <c r="B345" s="54">
        <v>702</v>
      </c>
      <c r="C345" s="51" t="s">
        <v>447</v>
      </c>
      <c r="D345" s="4" t="s">
        <v>90</v>
      </c>
      <c r="E345" s="91" t="s">
        <v>91</v>
      </c>
      <c r="F345" s="91"/>
      <c r="G345" s="62">
        <v>1500</v>
      </c>
    </row>
    <row r="346" spans="1:9" s="20" customFormat="1" ht="26.25" hidden="1" customHeight="1" x14ac:dyDescent="0.3">
      <c r="A346" s="69">
        <v>337</v>
      </c>
      <c r="B346" s="87">
        <v>702</v>
      </c>
      <c r="C346" s="10" t="s">
        <v>464</v>
      </c>
      <c r="D346" s="2"/>
      <c r="E346" s="85" t="s">
        <v>130</v>
      </c>
      <c r="F346" s="85"/>
      <c r="G346" s="29">
        <f>G347</f>
        <v>600</v>
      </c>
    </row>
    <row r="347" spans="1:9" s="21" customFormat="1" ht="39" hidden="1" x14ac:dyDescent="0.3">
      <c r="A347" s="69">
        <v>338</v>
      </c>
      <c r="B347" s="87">
        <v>702</v>
      </c>
      <c r="C347" s="10" t="s">
        <v>461</v>
      </c>
      <c r="D347" s="2"/>
      <c r="E347" s="85" t="s">
        <v>131</v>
      </c>
      <c r="F347" s="85"/>
      <c r="G347" s="29">
        <f>G348</f>
        <v>600</v>
      </c>
    </row>
    <row r="348" spans="1:9" ht="13" hidden="1" x14ac:dyDescent="0.25">
      <c r="A348" s="69">
        <v>339</v>
      </c>
      <c r="B348" s="88">
        <v>702</v>
      </c>
      <c r="C348" s="12" t="s">
        <v>461</v>
      </c>
      <c r="D348" s="4" t="s">
        <v>90</v>
      </c>
      <c r="E348" s="91" t="s">
        <v>91</v>
      </c>
      <c r="F348" s="91"/>
      <c r="G348" s="62">
        <v>600</v>
      </c>
    </row>
    <row r="349" spans="1:9" ht="39" hidden="1" x14ac:dyDescent="0.3">
      <c r="A349" s="69">
        <v>340</v>
      </c>
      <c r="B349" s="1">
        <v>702</v>
      </c>
      <c r="C349" s="2" t="s">
        <v>440</v>
      </c>
      <c r="D349" s="4"/>
      <c r="E349" s="85" t="s">
        <v>454</v>
      </c>
      <c r="F349" s="85"/>
      <c r="G349" s="29">
        <f>G350</f>
        <v>13000</v>
      </c>
    </row>
    <row r="350" spans="1:9" ht="39" hidden="1" x14ac:dyDescent="0.3">
      <c r="A350" s="69">
        <v>341</v>
      </c>
      <c r="B350" s="1">
        <v>702</v>
      </c>
      <c r="C350" s="2" t="s">
        <v>441</v>
      </c>
      <c r="D350" s="4"/>
      <c r="E350" s="85" t="s">
        <v>457</v>
      </c>
      <c r="F350" s="85"/>
      <c r="G350" s="29">
        <f>G351</f>
        <v>13000</v>
      </c>
    </row>
    <row r="351" spans="1:9" ht="13" hidden="1" x14ac:dyDescent="0.25">
      <c r="A351" s="69">
        <v>342</v>
      </c>
      <c r="B351" s="3">
        <v>702</v>
      </c>
      <c r="C351" s="4" t="s">
        <v>441</v>
      </c>
      <c r="D351" s="4" t="s">
        <v>90</v>
      </c>
      <c r="E351" s="91" t="s">
        <v>91</v>
      </c>
      <c r="F351" s="91"/>
      <c r="G351" s="62">
        <v>13000</v>
      </c>
    </row>
    <row r="352" spans="1:9" s="21" customFormat="1" ht="13" x14ac:dyDescent="0.3">
      <c r="A352" s="69">
        <v>343</v>
      </c>
      <c r="B352" s="87">
        <v>703</v>
      </c>
      <c r="C352" s="10"/>
      <c r="D352" s="2"/>
      <c r="E352" s="85" t="s">
        <v>354</v>
      </c>
      <c r="F352" s="114">
        <v>27262.5</v>
      </c>
      <c r="G352" s="29">
        <f>G353</f>
        <v>28805</v>
      </c>
      <c r="H352" s="81">
        <f>G352-F352</f>
        <v>1542.5</v>
      </c>
      <c r="I352" s="119">
        <f>G352/F352*100</f>
        <v>105.65795506648325</v>
      </c>
    </row>
    <row r="353" spans="1:9" s="21" customFormat="1" ht="39" hidden="1" x14ac:dyDescent="0.3">
      <c r="A353" s="69">
        <v>344</v>
      </c>
      <c r="B353" s="87">
        <v>703</v>
      </c>
      <c r="C353" s="2" t="s">
        <v>279</v>
      </c>
      <c r="D353" s="2"/>
      <c r="E353" s="85" t="s">
        <v>473</v>
      </c>
      <c r="F353" s="85"/>
      <c r="G353" s="29">
        <f>G354</f>
        <v>28805</v>
      </c>
    </row>
    <row r="354" spans="1:9" s="21" customFormat="1" ht="39" hidden="1" x14ac:dyDescent="0.3">
      <c r="A354" s="69">
        <v>345</v>
      </c>
      <c r="B354" s="87">
        <v>703</v>
      </c>
      <c r="C354" s="2" t="s">
        <v>290</v>
      </c>
      <c r="D354" s="2"/>
      <c r="E354" s="85" t="s">
        <v>127</v>
      </c>
      <c r="F354" s="85"/>
      <c r="G354" s="29">
        <f>G363+G355+G359+G361</f>
        <v>28805</v>
      </c>
    </row>
    <row r="355" spans="1:9" s="21" customFormat="1" ht="13" hidden="1" x14ac:dyDescent="0.3">
      <c r="A355" s="69">
        <v>346</v>
      </c>
      <c r="B355" s="53">
        <v>703</v>
      </c>
      <c r="C355" s="2" t="s">
        <v>291</v>
      </c>
      <c r="D355" s="2"/>
      <c r="E355" s="85" t="s">
        <v>129</v>
      </c>
      <c r="F355" s="85"/>
      <c r="G355" s="29">
        <f>G356+G357+G358</f>
        <v>17492.7</v>
      </c>
    </row>
    <row r="356" spans="1:9" s="21" customFormat="1" ht="13" hidden="1" x14ac:dyDescent="0.3">
      <c r="A356" s="69">
        <v>347</v>
      </c>
      <c r="B356" s="54">
        <v>703</v>
      </c>
      <c r="C356" s="4" t="s">
        <v>291</v>
      </c>
      <c r="D356" s="4" t="s">
        <v>44</v>
      </c>
      <c r="E356" s="91" t="s">
        <v>45</v>
      </c>
      <c r="F356" s="91"/>
      <c r="G356" s="62">
        <v>3800</v>
      </c>
    </row>
    <row r="357" spans="1:9" s="21" customFormat="1" ht="26" hidden="1" x14ac:dyDescent="0.3">
      <c r="A357" s="69">
        <v>348</v>
      </c>
      <c r="B357" s="54">
        <v>703</v>
      </c>
      <c r="C357" s="4" t="s">
        <v>291</v>
      </c>
      <c r="D357" s="4">
        <v>240</v>
      </c>
      <c r="E357" s="91" t="s">
        <v>77</v>
      </c>
      <c r="F357" s="91"/>
      <c r="G357" s="62">
        <v>178.8</v>
      </c>
    </row>
    <row r="358" spans="1:9" s="21" customFormat="1" ht="13" hidden="1" x14ac:dyDescent="0.3">
      <c r="A358" s="69">
        <v>349</v>
      </c>
      <c r="B358" s="54">
        <v>703</v>
      </c>
      <c r="C358" s="4" t="s">
        <v>291</v>
      </c>
      <c r="D358" s="4" t="s">
        <v>90</v>
      </c>
      <c r="E358" s="91" t="s">
        <v>91</v>
      </c>
      <c r="F358" s="91"/>
      <c r="G358" s="62">
        <v>13513.9</v>
      </c>
    </row>
    <row r="359" spans="1:9" s="21" customFormat="1" ht="39" hidden="1" x14ac:dyDescent="0.3">
      <c r="A359" s="69">
        <v>350</v>
      </c>
      <c r="B359" s="53">
        <v>703</v>
      </c>
      <c r="C359" s="2" t="s">
        <v>380</v>
      </c>
      <c r="D359" s="4"/>
      <c r="E359" s="85" t="s">
        <v>448</v>
      </c>
      <c r="F359" s="85"/>
      <c r="G359" s="29">
        <f>G360</f>
        <v>1294.3000000000002</v>
      </c>
    </row>
    <row r="360" spans="1:9" s="21" customFormat="1" ht="13" hidden="1" x14ac:dyDescent="0.3">
      <c r="A360" s="69">
        <v>351</v>
      </c>
      <c r="B360" s="54">
        <v>703</v>
      </c>
      <c r="C360" s="4" t="s">
        <v>380</v>
      </c>
      <c r="D360" s="4" t="s">
        <v>90</v>
      </c>
      <c r="E360" s="91" t="s">
        <v>91</v>
      </c>
      <c r="F360" s="91"/>
      <c r="G360" s="62">
        <f>930.7+363.6</f>
        <v>1294.3000000000002</v>
      </c>
    </row>
    <row r="361" spans="1:9" s="21" customFormat="1" ht="27" hidden="1" customHeight="1" x14ac:dyDescent="0.3">
      <c r="A361" s="69">
        <v>352</v>
      </c>
      <c r="B361" s="53">
        <v>703</v>
      </c>
      <c r="C361" s="2" t="s">
        <v>478</v>
      </c>
      <c r="D361" s="4"/>
      <c r="E361" s="85" t="s">
        <v>477</v>
      </c>
      <c r="F361" s="85"/>
      <c r="G361" s="29">
        <f>G362</f>
        <v>2000</v>
      </c>
    </row>
    <row r="362" spans="1:9" s="21" customFormat="1" ht="13" hidden="1" x14ac:dyDescent="0.3">
      <c r="A362" s="69">
        <v>353</v>
      </c>
      <c r="B362" s="54">
        <v>703</v>
      </c>
      <c r="C362" s="4" t="s">
        <v>478</v>
      </c>
      <c r="D362" s="4" t="s">
        <v>90</v>
      </c>
      <c r="E362" s="91" t="s">
        <v>91</v>
      </c>
      <c r="F362" s="91"/>
      <c r="G362" s="62">
        <v>2000</v>
      </c>
    </row>
    <row r="363" spans="1:9" s="21" customFormat="1" ht="104" hidden="1" x14ac:dyDescent="0.3">
      <c r="A363" s="69">
        <v>354</v>
      </c>
      <c r="B363" s="53">
        <v>703</v>
      </c>
      <c r="C363" s="31" t="s">
        <v>436</v>
      </c>
      <c r="D363" s="2"/>
      <c r="E363" s="92" t="s">
        <v>97</v>
      </c>
      <c r="F363" s="92"/>
      <c r="G363" s="39">
        <f>G364</f>
        <v>8018</v>
      </c>
    </row>
    <row r="364" spans="1:9" s="21" customFormat="1" ht="13" hidden="1" x14ac:dyDescent="0.3">
      <c r="A364" s="69">
        <v>355</v>
      </c>
      <c r="B364" s="54">
        <v>703</v>
      </c>
      <c r="C364" s="4" t="s">
        <v>436</v>
      </c>
      <c r="D364" s="4" t="s">
        <v>90</v>
      </c>
      <c r="E364" s="91" t="s">
        <v>91</v>
      </c>
      <c r="F364" s="91"/>
      <c r="G364" s="71">
        <v>8018</v>
      </c>
    </row>
    <row r="365" spans="1:9" s="21" customFormat="1" ht="13" x14ac:dyDescent="0.3">
      <c r="A365" s="69">
        <v>356</v>
      </c>
      <c r="B365" s="53">
        <v>707</v>
      </c>
      <c r="C365" s="2"/>
      <c r="D365" s="2"/>
      <c r="E365" s="5" t="s">
        <v>524</v>
      </c>
      <c r="F365" s="114">
        <v>27807.4</v>
      </c>
      <c r="G365" s="29">
        <f>G366</f>
        <v>10930.800000000001</v>
      </c>
      <c r="H365" s="81">
        <f>G365-F365</f>
        <v>-16876.599999999999</v>
      </c>
      <c r="I365" s="119">
        <f>G365/F365*100</f>
        <v>39.308960924070576</v>
      </c>
    </row>
    <row r="366" spans="1:9" s="21" customFormat="1" ht="39" hidden="1" x14ac:dyDescent="0.3">
      <c r="A366" s="69">
        <v>357</v>
      </c>
      <c r="B366" s="53">
        <v>707</v>
      </c>
      <c r="C366" s="2" t="s">
        <v>279</v>
      </c>
      <c r="D366" s="2"/>
      <c r="E366" s="85" t="s">
        <v>473</v>
      </c>
      <c r="F366" s="85"/>
      <c r="G366" s="29">
        <f>G367+G374+G377</f>
        <v>10930.800000000001</v>
      </c>
    </row>
    <row r="367" spans="1:9" ht="39" hidden="1" x14ac:dyDescent="0.3">
      <c r="A367" s="69">
        <v>358</v>
      </c>
      <c r="B367" s="53">
        <v>707</v>
      </c>
      <c r="C367" s="31" t="s">
        <v>290</v>
      </c>
      <c r="D367" s="2"/>
      <c r="E367" s="85" t="s">
        <v>127</v>
      </c>
      <c r="F367" s="85"/>
      <c r="G367" s="29">
        <f>G370+G368+G372</f>
        <v>9807.8000000000011</v>
      </c>
    </row>
    <row r="368" spans="1:9" s="21" customFormat="1" ht="15.75" hidden="1" customHeight="1" x14ac:dyDescent="0.3">
      <c r="A368" s="69">
        <v>359</v>
      </c>
      <c r="B368" s="53">
        <v>707</v>
      </c>
      <c r="C368" s="31" t="s">
        <v>291</v>
      </c>
      <c r="D368" s="2"/>
      <c r="E368" s="85" t="s">
        <v>129</v>
      </c>
      <c r="F368" s="85"/>
      <c r="G368" s="29">
        <f>G369</f>
        <v>4517.1000000000004</v>
      </c>
    </row>
    <row r="369" spans="1:9" ht="15.75" hidden="1" customHeight="1" x14ac:dyDescent="0.25">
      <c r="A369" s="69">
        <v>360</v>
      </c>
      <c r="B369" s="54">
        <v>707</v>
      </c>
      <c r="C369" s="51" t="s">
        <v>291</v>
      </c>
      <c r="D369" s="4" t="s">
        <v>90</v>
      </c>
      <c r="E369" s="91" t="s">
        <v>91</v>
      </c>
      <c r="F369" s="91"/>
      <c r="G369" s="62">
        <v>4517.1000000000004</v>
      </c>
    </row>
    <row r="370" spans="1:9" s="21" customFormat="1" ht="26" hidden="1" x14ac:dyDescent="0.3">
      <c r="A370" s="69">
        <v>361</v>
      </c>
      <c r="B370" s="87">
        <v>707</v>
      </c>
      <c r="C370" s="82" t="s">
        <v>295</v>
      </c>
      <c r="D370" s="10"/>
      <c r="E370" s="85" t="s">
        <v>126</v>
      </c>
      <c r="F370" s="85"/>
      <c r="G370" s="29">
        <f>G371</f>
        <v>4321.3</v>
      </c>
    </row>
    <row r="371" spans="1:9" ht="13" hidden="1" x14ac:dyDescent="0.25">
      <c r="A371" s="69">
        <v>362</v>
      </c>
      <c r="B371" s="88">
        <v>707</v>
      </c>
      <c r="C371" s="12" t="s">
        <v>295</v>
      </c>
      <c r="D371" s="4" t="s">
        <v>90</v>
      </c>
      <c r="E371" s="91" t="s">
        <v>91</v>
      </c>
      <c r="F371" s="91"/>
      <c r="G371" s="62">
        <v>4321.3</v>
      </c>
    </row>
    <row r="372" spans="1:9" s="21" customFormat="1" ht="13" hidden="1" x14ac:dyDescent="0.3">
      <c r="A372" s="69">
        <v>363</v>
      </c>
      <c r="B372" s="53">
        <v>707</v>
      </c>
      <c r="C372" s="2" t="s">
        <v>379</v>
      </c>
      <c r="D372" s="4"/>
      <c r="E372" s="85" t="s">
        <v>378</v>
      </c>
      <c r="F372" s="85"/>
      <c r="G372" s="29">
        <f>G373</f>
        <v>969.4</v>
      </c>
    </row>
    <row r="373" spans="1:9" s="21" customFormat="1" ht="13" hidden="1" x14ac:dyDescent="0.3">
      <c r="A373" s="69">
        <v>364</v>
      </c>
      <c r="B373" s="54">
        <v>707</v>
      </c>
      <c r="C373" s="4" t="s">
        <v>379</v>
      </c>
      <c r="D373" s="4" t="s">
        <v>90</v>
      </c>
      <c r="E373" s="91" t="s">
        <v>91</v>
      </c>
      <c r="F373" s="91"/>
      <c r="G373" s="71">
        <v>969.4</v>
      </c>
    </row>
    <row r="374" spans="1:9" ht="28.5" hidden="1" customHeight="1" x14ac:dyDescent="0.3">
      <c r="A374" s="69">
        <v>365</v>
      </c>
      <c r="B374" s="53">
        <v>707</v>
      </c>
      <c r="C374" s="2" t="s">
        <v>464</v>
      </c>
      <c r="D374" s="2"/>
      <c r="E374" s="85" t="s">
        <v>130</v>
      </c>
      <c r="F374" s="85"/>
      <c r="G374" s="29">
        <f>G375</f>
        <v>923</v>
      </c>
    </row>
    <row r="375" spans="1:9" ht="31.5" hidden="1" customHeight="1" x14ac:dyDescent="0.3">
      <c r="A375" s="69">
        <v>366</v>
      </c>
      <c r="B375" s="53">
        <v>707</v>
      </c>
      <c r="C375" s="2" t="s">
        <v>462</v>
      </c>
      <c r="D375" s="2"/>
      <c r="E375" s="85" t="s">
        <v>141</v>
      </c>
      <c r="F375" s="85"/>
      <c r="G375" s="29">
        <f>G376</f>
        <v>923</v>
      </c>
    </row>
    <row r="376" spans="1:9" ht="13" hidden="1" x14ac:dyDescent="0.25">
      <c r="A376" s="69">
        <v>367</v>
      </c>
      <c r="B376" s="54">
        <v>707</v>
      </c>
      <c r="C376" s="4" t="s">
        <v>462</v>
      </c>
      <c r="D376" s="4" t="s">
        <v>90</v>
      </c>
      <c r="E376" s="91" t="s">
        <v>91</v>
      </c>
      <c r="F376" s="91"/>
      <c r="G376" s="62">
        <v>923</v>
      </c>
    </row>
    <row r="377" spans="1:9" s="21" customFormat="1" ht="31.5" hidden="1" customHeight="1" x14ac:dyDescent="0.3">
      <c r="A377" s="69">
        <v>368</v>
      </c>
      <c r="B377" s="53">
        <v>707</v>
      </c>
      <c r="C377" s="2" t="s">
        <v>465</v>
      </c>
      <c r="D377" s="2"/>
      <c r="E377" s="85" t="s">
        <v>142</v>
      </c>
      <c r="F377" s="85"/>
      <c r="G377" s="29">
        <f>G378</f>
        <v>200</v>
      </c>
    </row>
    <row r="378" spans="1:9" s="21" customFormat="1" ht="31.5" hidden="1" customHeight="1" x14ac:dyDescent="0.3">
      <c r="A378" s="69">
        <v>369</v>
      </c>
      <c r="B378" s="53">
        <v>707</v>
      </c>
      <c r="C378" s="2" t="s">
        <v>463</v>
      </c>
      <c r="D378" s="2"/>
      <c r="E378" s="85" t="s">
        <v>143</v>
      </c>
      <c r="F378" s="85"/>
      <c r="G378" s="29">
        <f>G379</f>
        <v>200</v>
      </c>
    </row>
    <row r="379" spans="1:9" s="21" customFormat="1" ht="13" hidden="1" x14ac:dyDescent="0.3">
      <c r="A379" s="69">
        <v>370</v>
      </c>
      <c r="B379" s="54">
        <v>707</v>
      </c>
      <c r="C379" s="4" t="s">
        <v>463</v>
      </c>
      <c r="D379" s="4" t="s">
        <v>90</v>
      </c>
      <c r="E379" s="91" t="s">
        <v>91</v>
      </c>
      <c r="F379" s="91"/>
      <c r="G379" s="62">
        <v>200</v>
      </c>
    </row>
    <row r="380" spans="1:9" ht="13" x14ac:dyDescent="0.3">
      <c r="A380" s="69">
        <v>371</v>
      </c>
      <c r="B380" s="53">
        <v>709</v>
      </c>
      <c r="C380" s="2"/>
      <c r="D380" s="2"/>
      <c r="E380" s="85" t="s">
        <v>22</v>
      </c>
      <c r="F380" s="114">
        <v>24049.4</v>
      </c>
      <c r="G380" s="29">
        <f>G381+G395+G404</f>
        <v>27111.599999999999</v>
      </c>
      <c r="H380" s="81">
        <f>G380-F380</f>
        <v>3062.1999999999971</v>
      </c>
      <c r="I380" s="119">
        <f>G380/F380*100</f>
        <v>112.73295799479403</v>
      </c>
    </row>
    <row r="381" spans="1:9" ht="39" hidden="1" x14ac:dyDescent="0.3">
      <c r="A381" s="69">
        <v>372</v>
      </c>
      <c r="B381" s="53">
        <v>709</v>
      </c>
      <c r="C381" s="2" t="s">
        <v>279</v>
      </c>
      <c r="D381" s="2"/>
      <c r="E381" s="85" t="s">
        <v>473</v>
      </c>
      <c r="F381" s="85"/>
      <c r="G381" s="29">
        <f>G385+G382</f>
        <v>26991.599999999999</v>
      </c>
    </row>
    <row r="382" spans="1:9" ht="39" hidden="1" x14ac:dyDescent="0.3">
      <c r="A382" s="69">
        <v>373</v>
      </c>
      <c r="B382" s="53">
        <v>709</v>
      </c>
      <c r="C382" s="31" t="s">
        <v>290</v>
      </c>
      <c r="D382" s="2"/>
      <c r="E382" s="85" t="s">
        <v>127</v>
      </c>
      <c r="F382" s="85"/>
      <c r="G382" s="29">
        <f>G383</f>
        <v>58.2</v>
      </c>
    </row>
    <row r="383" spans="1:9" ht="13" hidden="1" x14ac:dyDescent="0.3">
      <c r="A383" s="69">
        <v>374</v>
      </c>
      <c r="B383" s="53">
        <v>709</v>
      </c>
      <c r="C383" s="2" t="s">
        <v>379</v>
      </c>
      <c r="D383" s="4"/>
      <c r="E383" s="85" t="s">
        <v>378</v>
      </c>
      <c r="F383" s="85"/>
      <c r="G383" s="29">
        <f>G384</f>
        <v>58.2</v>
      </c>
    </row>
    <row r="384" spans="1:9" ht="26" hidden="1" x14ac:dyDescent="0.25">
      <c r="A384" s="69">
        <v>375</v>
      </c>
      <c r="B384" s="54">
        <v>709</v>
      </c>
      <c r="C384" s="4" t="s">
        <v>379</v>
      </c>
      <c r="D384" s="4" t="s">
        <v>78</v>
      </c>
      <c r="E384" s="91" t="s">
        <v>77</v>
      </c>
      <c r="F384" s="91"/>
      <c r="G384" s="71">
        <v>58.2</v>
      </c>
    </row>
    <row r="385" spans="1:7" ht="39" hidden="1" x14ac:dyDescent="0.3">
      <c r="A385" s="69">
        <v>376</v>
      </c>
      <c r="B385" s="53">
        <v>709</v>
      </c>
      <c r="C385" s="2" t="s">
        <v>296</v>
      </c>
      <c r="D385" s="2"/>
      <c r="E385" s="85" t="s">
        <v>408</v>
      </c>
      <c r="F385" s="85"/>
      <c r="G385" s="29">
        <f>G386+G389+G391</f>
        <v>26933.399999999998</v>
      </c>
    </row>
    <row r="386" spans="1:7" ht="15.75" hidden="1" customHeight="1" x14ac:dyDescent="0.3">
      <c r="A386" s="69">
        <v>377</v>
      </c>
      <c r="B386" s="53">
        <v>709</v>
      </c>
      <c r="C386" s="2" t="s">
        <v>321</v>
      </c>
      <c r="D386" s="2"/>
      <c r="E386" s="85" t="s">
        <v>109</v>
      </c>
      <c r="F386" s="85"/>
      <c r="G386" s="29">
        <f>G387+G388</f>
        <v>4317.7999999999993</v>
      </c>
    </row>
    <row r="387" spans="1:7" ht="28.5" hidden="1" customHeight="1" x14ac:dyDescent="0.25">
      <c r="A387" s="69">
        <v>378</v>
      </c>
      <c r="B387" s="54">
        <v>709</v>
      </c>
      <c r="C387" s="4" t="s">
        <v>321</v>
      </c>
      <c r="D387" s="4" t="s">
        <v>50</v>
      </c>
      <c r="E387" s="91" t="s">
        <v>81</v>
      </c>
      <c r="F387" s="91"/>
      <c r="G387" s="62">
        <f>4090.2+11.4</f>
        <v>4101.5999999999995</v>
      </c>
    </row>
    <row r="388" spans="1:7" ht="26" hidden="1" x14ac:dyDescent="0.25">
      <c r="A388" s="69">
        <v>379</v>
      </c>
      <c r="B388" s="54">
        <v>709</v>
      </c>
      <c r="C388" s="4" t="s">
        <v>321</v>
      </c>
      <c r="D388" s="4">
        <v>240</v>
      </c>
      <c r="E388" s="91" t="s">
        <v>77</v>
      </c>
      <c r="F388" s="91"/>
      <c r="G388" s="62">
        <v>216.2</v>
      </c>
    </row>
    <row r="389" spans="1:7" ht="26" hidden="1" x14ac:dyDescent="0.3">
      <c r="A389" s="69">
        <v>380</v>
      </c>
      <c r="B389" s="53">
        <v>709</v>
      </c>
      <c r="C389" s="2" t="s">
        <v>322</v>
      </c>
      <c r="D389" s="2"/>
      <c r="E389" s="85" t="s">
        <v>128</v>
      </c>
      <c r="F389" s="85"/>
      <c r="G389" s="29">
        <f>G390</f>
        <v>500</v>
      </c>
    </row>
    <row r="390" spans="1:7" s="21" customFormat="1" ht="26" hidden="1" x14ac:dyDescent="0.3">
      <c r="A390" s="69">
        <v>381</v>
      </c>
      <c r="B390" s="54">
        <v>709</v>
      </c>
      <c r="C390" s="4" t="s">
        <v>322</v>
      </c>
      <c r="D390" s="4">
        <v>240</v>
      </c>
      <c r="E390" s="91" t="s">
        <v>77</v>
      </c>
      <c r="F390" s="91"/>
      <c r="G390" s="62">
        <v>500</v>
      </c>
    </row>
    <row r="391" spans="1:7" s="20" customFormat="1" ht="13" hidden="1" x14ac:dyDescent="0.25">
      <c r="A391" s="69">
        <v>382</v>
      </c>
      <c r="B391" s="53">
        <v>709</v>
      </c>
      <c r="C391" s="2" t="s">
        <v>323</v>
      </c>
      <c r="D391" s="2"/>
      <c r="E391" s="85" t="s">
        <v>129</v>
      </c>
      <c r="F391" s="85"/>
      <c r="G391" s="39">
        <f>G392+G393+G394</f>
        <v>22115.599999999999</v>
      </c>
    </row>
    <row r="392" spans="1:7" ht="13" hidden="1" x14ac:dyDescent="0.25">
      <c r="A392" s="69">
        <v>383</v>
      </c>
      <c r="B392" s="54">
        <v>709</v>
      </c>
      <c r="C392" s="4" t="s">
        <v>323</v>
      </c>
      <c r="D392" s="4" t="s">
        <v>44</v>
      </c>
      <c r="E392" s="91" t="s">
        <v>45</v>
      </c>
      <c r="F392" s="91"/>
      <c r="G392" s="62">
        <v>18348.5</v>
      </c>
    </row>
    <row r="393" spans="1:7" s="20" customFormat="1" ht="30" hidden="1" customHeight="1" x14ac:dyDescent="0.25">
      <c r="A393" s="69">
        <v>384</v>
      </c>
      <c r="B393" s="54">
        <v>709</v>
      </c>
      <c r="C393" s="4" t="s">
        <v>323</v>
      </c>
      <c r="D393" s="4">
        <v>240</v>
      </c>
      <c r="E393" s="91" t="s">
        <v>77</v>
      </c>
      <c r="F393" s="91"/>
      <c r="G393" s="62">
        <v>3764.1</v>
      </c>
    </row>
    <row r="394" spans="1:7" ht="13" hidden="1" x14ac:dyDescent="0.25">
      <c r="A394" s="69">
        <v>385</v>
      </c>
      <c r="B394" s="54">
        <v>709</v>
      </c>
      <c r="C394" s="4" t="s">
        <v>323</v>
      </c>
      <c r="D394" s="4" t="s">
        <v>79</v>
      </c>
      <c r="E394" s="91" t="s">
        <v>80</v>
      </c>
      <c r="F394" s="91"/>
      <c r="G394" s="62">
        <v>3</v>
      </c>
    </row>
    <row r="395" spans="1:7" ht="28.5" hidden="1" customHeight="1" x14ac:dyDescent="0.3">
      <c r="A395" s="69">
        <v>386</v>
      </c>
      <c r="B395" s="87">
        <v>709</v>
      </c>
      <c r="C395" s="10" t="s">
        <v>297</v>
      </c>
      <c r="D395" s="2"/>
      <c r="E395" s="85" t="s">
        <v>409</v>
      </c>
      <c r="F395" s="85"/>
      <c r="G395" s="29">
        <f>G396+G399</f>
        <v>20</v>
      </c>
    </row>
    <row r="396" spans="1:7" ht="26" hidden="1" x14ac:dyDescent="0.3">
      <c r="A396" s="69">
        <v>387</v>
      </c>
      <c r="B396" s="87">
        <v>709</v>
      </c>
      <c r="C396" s="10" t="s">
        <v>298</v>
      </c>
      <c r="D396" s="2"/>
      <c r="E396" s="85" t="s">
        <v>170</v>
      </c>
      <c r="F396" s="85"/>
      <c r="G396" s="29">
        <f>G397</f>
        <v>10</v>
      </c>
    </row>
    <row r="397" spans="1:7" ht="30" hidden="1" customHeight="1" x14ac:dyDescent="0.3">
      <c r="A397" s="69">
        <v>388</v>
      </c>
      <c r="B397" s="87">
        <v>709</v>
      </c>
      <c r="C397" s="10" t="s">
        <v>299</v>
      </c>
      <c r="D397" s="2"/>
      <c r="E397" s="85" t="s">
        <v>171</v>
      </c>
      <c r="F397" s="85"/>
      <c r="G397" s="29">
        <f>G398</f>
        <v>10</v>
      </c>
    </row>
    <row r="398" spans="1:7" ht="17.5" hidden="1" customHeight="1" x14ac:dyDescent="0.25">
      <c r="A398" s="69">
        <v>389</v>
      </c>
      <c r="B398" s="88">
        <v>709</v>
      </c>
      <c r="C398" s="12" t="s">
        <v>299</v>
      </c>
      <c r="D398" s="4" t="s">
        <v>90</v>
      </c>
      <c r="E398" s="91" t="s">
        <v>91</v>
      </c>
      <c r="F398" s="91"/>
      <c r="G398" s="62">
        <v>10</v>
      </c>
    </row>
    <row r="399" spans="1:7" s="21" customFormat="1" ht="39" hidden="1" x14ac:dyDescent="0.3">
      <c r="A399" s="69">
        <v>390</v>
      </c>
      <c r="B399" s="87">
        <v>709</v>
      </c>
      <c r="C399" s="10" t="s">
        <v>300</v>
      </c>
      <c r="D399" s="2"/>
      <c r="E399" s="85" t="s">
        <v>172</v>
      </c>
      <c r="F399" s="85"/>
      <c r="G399" s="29">
        <f>G400+G402</f>
        <v>10</v>
      </c>
    </row>
    <row r="400" spans="1:7" ht="39" hidden="1" x14ac:dyDescent="0.3">
      <c r="A400" s="69">
        <v>391</v>
      </c>
      <c r="B400" s="87">
        <v>709</v>
      </c>
      <c r="C400" s="10" t="s">
        <v>301</v>
      </c>
      <c r="D400" s="2"/>
      <c r="E400" s="85" t="s">
        <v>173</v>
      </c>
      <c r="F400" s="85"/>
      <c r="G400" s="29">
        <f>G401</f>
        <v>5</v>
      </c>
    </row>
    <row r="401" spans="1:9" s="21" customFormat="1" ht="13" hidden="1" x14ac:dyDescent="0.3">
      <c r="A401" s="69">
        <v>392</v>
      </c>
      <c r="B401" s="88">
        <v>709</v>
      </c>
      <c r="C401" s="12" t="s">
        <v>301</v>
      </c>
      <c r="D401" s="4" t="s">
        <v>90</v>
      </c>
      <c r="E401" s="91" t="s">
        <v>91</v>
      </c>
      <c r="F401" s="91"/>
      <c r="G401" s="62">
        <v>5</v>
      </c>
    </row>
    <row r="402" spans="1:9" ht="26" hidden="1" x14ac:dyDescent="0.3">
      <c r="A402" s="69">
        <v>393</v>
      </c>
      <c r="B402" s="87">
        <v>709</v>
      </c>
      <c r="C402" s="10" t="s">
        <v>302</v>
      </c>
      <c r="D402" s="2"/>
      <c r="E402" s="85" t="s">
        <v>174</v>
      </c>
      <c r="F402" s="85"/>
      <c r="G402" s="29">
        <f>G403</f>
        <v>5</v>
      </c>
    </row>
    <row r="403" spans="1:9" ht="13" hidden="1" x14ac:dyDescent="0.25">
      <c r="A403" s="69">
        <v>394</v>
      </c>
      <c r="B403" s="88">
        <v>709</v>
      </c>
      <c r="C403" s="12" t="s">
        <v>302</v>
      </c>
      <c r="D403" s="4" t="s">
        <v>90</v>
      </c>
      <c r="E403" s="91" t="s">
        <v>91</v>
      </c>
      <c r="F403" s="91"/>
      <c r="G403" s="62">
        <v>5</v>
      </c>
    </row>
    <row r="404" spans="1:9" ht="26" hidden="1" x14ac:dyDescent="0.3">
      <c r="A404" s="69">
        <v>395</v>
      </c>
      <c r="B404" s="53">
        <v>709</v>
      </c>
      <c r="C404" s="2" t="s">
        <v>234</v>
      </c>
      <c r="D404" s="2"/>
      <c r="E404" s="85" t="s">
        <v>424</v>
      </c>
      <c r="F404" s="85"/>
      <c r="G404" s="29">
        <f>G405</f>
        <v>100</v>
      </c>
    </row>
    <row r="405" spans="1:9" s="21" customFormat="1" ht="26" hidden="1" x14ac:dyDescent="0.3">
      <c r="A405" s="69">
        <v>396</v>
      </c>
      <c r="B405" s="53">
        <v>709</v>
      </c>
      <c r="C405" s="2" t="s">
        <v>269</v>
      </c>
      <c r="D405" s="2"/>
      <c r="E405" s="85" t="s">
        <v>138</v>
      </c>
      <c r="F405" s="85"/>
      <c r="G405" s="29">
        <f>G406+G408</f>
        <v>100</v>
      </c>
    </row>
    <row r="406" spans="1:9" ht="26" hidden="1" x14ac:dyDescent="0.3">
      <c r="A406" s="69">
        <v>397</v>
      </c>
      <c r="B406" s="53">
        <v>709</v>
      </c>
      <c r="C406" s="2" t="s">
        <v>425</v>
      </c>
      <c r="D406" s="2"/>
      <c r="E406" s="85" t="s">
        <v>184</v>
      </c>
      <c r="F406" s="85"/>
      <c r="G406" s="29">
        <f>G407</f>
        <v>50</v>
      </c>
    </row>
    <row r="407" spans="1:9" s="21" customFormat="1" ht="13" hidden="1" x14ac:dyDescent="0.3">
      <c r="A407" s="69">
        <v>398</v>
      </c>
      <c r="B407" s="54">
        <v>709</v>
      </c>
      <c r="C407" s="4" t="s">
        <v>425</v>
      </c>
      <c r="D407" s="4" t="s">
        <v>90</v>
      </c>
      <c r="E407" s="91" t="s">
        <v>91</v>
      </c>
      <c r="F407" s="91"/>
      <c r="G407" s="62">
        <v>50</v>
      </c>
    </row>
    <row r="408" spans="1:9" s="21" customFormat="1" ht="13" hidden="1" x14ac:dyDescent="0.3">
      <c r="A408" s="69">
        <v>399</v>
      </c>
      <c r="B408" s="53">
        <v>709</v>
      </c>
      <c r="C408" s="2" t="s">
        <v>426</v>
      </c>
      <c r="D408" s="2"/>
      <c r="E408" s="85" t="s">
        <v>358</v>
      </c>
      <c r="F408" s="85"/>
      <c r="G408" s="29">
        <f>G409</f>
        <v>50</v>
      </c>
    </row>
    <row r="409" spans="1:9" s="21" customFormat="1" ht="13" hidden="1" x14ac:dyDescent="0.3">
      <c r="A409" s="69">
        <v>400</v>
      </c>
      <c r="B409" s="54">
        <v>709</v>
      </c>
      <c r="C409" s="4" t="s">
        <v>426</v>
      </c>
      <c r="D409" s="4" t="s">
        <v>90</v>
      </c>
      <c r="E409" s="91" t="s">
        <v>91</v>
      </c>
      <c r="F409" s="91"/>
      <c r="G409" s="62">
        <v>50</v>
      </c>
    </row>
    <row r="410" spans="1:9" ht="15" x14ac:dyDescent="0.3">
      <c r="A410" s="69">
        <v>401</v>
      </c>
      <c r="B410" s="53">
        <v>800</v>
      </c>
      <c r="C410" s="2"/>
      <c r="D410" s="4"/>
      <c r="E410" s="90" t="s">
        <v>40</v>
      </c>
      <c r="F410" s="113">
        <v>139458</v>
      </c>
      <c r="G410" s="29">
        <f>G411+G429</f>
        <v>135231</v>
      </c>
      <c r="H410" s="81">
        <f>G410-F410</f>
        <v>-4227</v>
      </c>
      <c r="I410" s="119">
        <f>G410/F410*100</f>
        <v>96.968979907929267</v>
      </c>
    </row>
    <row r="411" spans="1:9" ht="13" x14ac:dyDescent="0.3">
      <c r="A411" s="69">
        <v>402</v>
      </c>
      <c r="B411" s="53">
        <v>801</v>
      </c>
      <c r="C411" s="2"/>
      <c r="D411" s="2"/>
      <c r="E411" s="85" t="s">
        <v>23</v>
      </c>
      <c r="F411" s="114">
        <v>116933.8</v>
      </c>
      <c r="G411" s="29">
        <f>G412</f>
        <v>111799.40000000001</v>
      </c>
      <c r="H411" s="81">
        <f>G411-F411</f>
        <v>-5134.3999999999942</v>
      </c>
      <c r="I411" s="119">
        <f>G411/F411*100</f>
        <v>95.609139530229925</v>
      </c>
    </row>
    <row r="412" spans="1:9" ht="26" hidden="1" x14ac:dyDescent="0.3">
      <c r="A412" s="69">
        <v>403</v>
      </c>
      <c r="B412" s="53">
        <v>801</v>
      </c>
      <c r="C412" s="2" t="s">
        <v>209</v>
      </c>
      <c r="D412" s="2"/>
      <c r="E412" s="85" t="s">
        <v>410</v>
      </c>
      <c r="F412" s="85"/>
      <c r="G412" s="29">
        <f>G413</f>
        <v>111799.40000000001</v>
      </c>
    </row>
    <row r="413" spans="1:9" ht="13" hidden="1" x14ac:dyDescent="0.3">
      <c r="A413" s="69">
        <v>404</v>
      </c>
      <c r="B413" s="53">
        <v>801</v>
      </c>
      <c r="C413" s="10" t="s">
        <v>208</v>
      </c>
      <c r="D413" s="2"/>
      <c r="E413" s="85" t="s">
        <v>105</v>
      </c>
      <c r="F413" s="85"/>
      <c r="G413" s="29">
        <f>G414+G416+G418+G420+G424+G426</f>
        <v>111799.40000000001</v>
      </c>
    </row>
    <row r="414" spans="1:9" s="21" customFormat="1" ht="27" hidden="1" customHeight="1" x14ac:dyDescent="0.3">
      <c r="A414" s="69">
        <v>405</v>
      </c>
      <c r="B414" s="53">
        <v>801</v>
      </c>
      <c r="C414" s="2" t="s">
        <v>207</v>
      </c>
      <c r="D414" s="2"/>
      <c r="E414" s="85" t="s">
        <v>152</v>
      </c>
      <c r="F414" s="85"/>
      <c r="G414" s="29">
        <f>G415</f>
        <v>20781</v>
      </c>
    </row>
    <row r="415" spans="1:9" s="21" customFormat="1" ht="13" hidden="1" x14ac:dyDescent="0.3">
      <c r="A415" s="69">
        <v>406</v>
      </c>
      <c r="B415" s="54">
        <v>801</v>
      </c>
      <c r="C415" s="4" t="s">
        <v>207</v>
      </c>
      <c r="D415" s="4" t="s">
        <v>90</v>
      </c>
      <c r="E415" s="91" t="s">
        <v>91</v>
      </c>
      <c r="F415" s="91"/>
      <c r="G415" s="62">
        <v>20781</v>
      </c>
    </row>
    <row r="416" spans="1:9" ht="30.65" hidden="1" customHeight="1" x14ac:dyDescent="0.3">
      <c r="A416" s="69">
        <v>407</v>
      </c>
      <c r="B416" s="53">
        <v>801</v>
      </c>
      <c r="C416" s="2" t="s">
        <v>210</v>
      </c>
      <c r="D416" s="2"/>
      <c r="E416" s="85" t="s">
        <v>153</v>
      </c>
      <c r="F416" s="85"/>
      <c r="G416" s="29">
        <f>G417</f>
        <v>18586.599999999999</v>
      </c>
    </row>
    <row r="417" spans="1:9" ht="13" hidden="1" x14ac:dyDescent="0.25">
      <c r="A417" s="69">
        <v>408</v>
      </c>
      <c r="B417" s="54">
        <v>801</v>
      </c>
      <c r="C417" s="4" t="s">
        <v>210</v>
      </c>
      <c r="D417" s="4" t="s">
        <v>85</v>
      </c>
      <c r="E417" s="91" t="s">
        <v>86</v>
      </c>
      <c r="F417" s="91"/>
      <c r="G417" s="62">
        <v>18586.599999999999</v>
      </c>
    </row>
    <row r="418" spans="1:9" ht="26" hidden="1" x14ac:dyDescent="0.3">
      <c r="A418" s="69">
        <v>409</v>
      </c>
      <c r="B418" s="53">
        <v>801</v>
      </c>
      <c r="C418" s="2" t="s">
        <v>211</v>
      </c>
      <c r="D418" s="2"/>
      <c r="E418" s="85" t="s">
        <v>154</v>
      </c>
      <c r="F418" s="85"/>
      <c r="G418" s="29">
        <f>G419</f>
        <v>70841.600000000006</v>
      </c>
    </row>
    <row r="419" spans="1:9" ht="15.75" hidden="1" customHeight="1" x14ac:dyDescent="0.25">
      <c r="A419" s="69">
        <v>410</v>
      </c>
      <c r="B419" s="54">
        <v>801</v>
      </c>
      <c r="C419" s="4" t="s">
        <v>211</v>
      </c>
      <c r="D419" s="4" t="s">
        <v>85</v>
      </c>
      <c r="E419" s="91" t="s">
        <v>86</v>
      </c>
      <c r="F419" s="91"/>
      <c r="G419" s="62">
        <v>70841.600000000006</v>
      </c>
    </row>
    <row r="420" spans="1:9" ht="16.5" hidden="1" customHeight="1" x14ac:dyDescent="0.3">
      <c r="A420" s="69">
        <v>411</v>
      </c>
      <c r="B420" s="53">
        <v>801</v>
      </c>
      <c r="C420" s="2" t="s">
        <v>212</v>
      </c>
      <c r="D420" s="2"/>
      <c r="E420" s="85" t="s">
        <v>38</v>
      </c>
      <c r="F420" s="85"/>
      <c r="G420" s="29">
        <f>G421+G422+G423</f>
        <v>1300</v>
      </c>
    </row>
    <row r="421" spans="1:9" ht="26" hidden="1" x14ac:dyDescent="0.25">
      <c r="A421" s="69">
        <v>412</v>
      </c>
      <c r="B421" s="54">
        <v>801</v>
      </c>
      <c r="C421" s="4" t="s">
        <v>212</v>
      </c>
      <c r="D421" s="4" t="s">
        <v>78</v>
      </c>
      <c r="E421" s="91" t="s">
        <v>77</v>
      </c>
      <c r="F421" s="91"/>
      <c r="G421" s="62">
        <f>360+400+110</f>
        <v>870</v>
      </c>
    </row>
    <row r="422" spans="1:9" ht="14.25" hidden="1" customHeight="1" x14ac:dyDescent="0.25">
      <c r="A422" s="69">
        <v>413</v>
      </c>
      <c r="B422" s="54">
        <v>801</v>
      </c>
      <c r="C422" s="4" t="s">
        <v>212</v>
      </c>
      <c r="D422" s="4" t="s">
        <v>85</v>
      </c>
      <c r="E422" s="91" t="s">
        <v>86</v>
      </c>
      <c r="F422" s="91"/>
      <c r="G422" s="62">
        <f>245+140</f>
        <v>385</v>
      </c>
    </row>
    <row r="423" spans="1:9" ht="14.25" hidden="1" customHeight="1" x14ac:dyDescent="0.25">
      <c r="A423" s="69">
        <v>414</v>
      </c>
      <c r="B423" s="54">
        <v>801</v>
      </c>
      <c r="C423" s="4" t="s">
        <v>212</v>
      </c>
      <c r="D423" s="4" t="s">
        <v>90</v>
      </c>
      <c r="E423" s="91" t="s">
        <v>91</v>
      </c>
      <c r="F423" s="91"/>
      <c r="G423" s="62">
        <v>45</v>
      </c>
    </row>
    <row r="424" spans="1:9" ht="65" hidden="1" x14ac:dyDescent="0.3">
      <c r="A424" s="69">
        <v>415</v>
      </c>
      <c r="B424" s="87">
        <v>801</v>
      </c>
      <c r="C424" s="10" t="s">
        <v>450</v>
      </c>
      <c r="D424" s="4"/>
      <c r="E424" s="85" t="s">
        <v>451</v>
      </c>
      <c r="F424" s="85"/>
      <c r="G424" s="29">
        <f>G425</f>
        <v>200</v>
      </c>
    </row>
    <row r="425" spans="1:9" ht="13" hidden="1" x14ac:dyDescent="0.25">
      <c r="A425" s="69">
        <v>416</v>
      </c>
      <c r="B425" s="88">
        <v>801</v>
      </c>
      <c r="C425" s="12" t="s">
        <v>450</v>
      </c>
      <c r="D425" s="4" t="s">
        <v>85</v>
      </c>
      <c r="E425" s="91" t="s">
        <v>86</v>
      </c>
      <c r="F425" s="91"/>
      <c r="G425" s="62">
        <v>200</v>
      </c>
    </row>
    <row r="426" spans="1:9" ht="65" hidden="1" x14ac:dyDescent="0.3">
      <c r="A426" s="69">
        <v>417</v>
      </c>
      <c r="B426" s="87">
        <v>801</v>
      </c>
      <c r="C426" s="10" t="s">
        <v>452</v>
      </c>
      <c r="D426" s="31"/>
      <c r="E426" s="85" t="s">
        <v>453</v>
      </c>
      <c r="F426" s="85"/>
      <c r="G426" s="29">
        <f>G427+G428</f>
        <v>90.2</v>
      </c>
    </row>
    <row r="427" spans="1:9" ht="13" hidden="1" x14ac:dyDescent="0.25">
      <c r="A427" s="69">
        <v>418</v>
      </c>
      <c r="B427" s="88">
        <v>801</v>
      </c>
      <c r="C427" s="12" t="s">
        <v>452</v>
      </c>
      <c r="D427" s="4" t="s">
        <v>85</v>
      </c>
      <c r="E427" s="91" t="s">
        <v>86</v>
      </c>
      <c r="F427" s="91"/>
      <c r="G427" s="62">
        <v>45.1</v>
      </c>
    </row>
    <row r="428" spans="1:9" ht="13" hidden="1" x14ac:dyDescent="0.25">
      <c r="A428" s="69">
        <v>419</v>
      </c>
      <c r="B428" s="88">
        <v>801</v>
      </c>
      <c r="C428" s="12" t="s">
        <v>452</v>
      </c>
      <c r="D428" s="4" t="s">
        <v>90</v>
      </c>
      <c r="E428" s="91" t="s">
        <v>91</v>
      </c>
      <c r="F428" s="91"/>
      <c r="G428" s="62">
        <v>45.1</v>
      </c>
    </row>
    <row r="429" spans="1:9" s="20" customFormat="1" ht="13" x14ac:dyDescent="0.3">
      <c r="A429" s="69">
        <v>420</v>
      </c>
      <c r="B429" s="89" t="s">
        <v>87</v>
      </c>
      <c r="C429" s="70" t="s">
        <v>88</v>
      </c>
      <c r="D429" s="70" t="s">
        <v>88</v>
      </c>
      <c r="E429" s="94" t="s">
        <v>89</v>
      </c>
      <c r="F429" s="117">
        <v>22524.2</v>
      </c>
      <c r="G429" s="29">
        <f>G430</f>
        <v>23431.600000000002</v>
      </c>
      <c r="H429" s="81">
        <f>G429-F429</f>
        <v>907.40000000000146</v>
      </c>
      <c r="I429" s="119">
        <f>G429/F429*100</f>
        <v>104.02855595315262</v>
      </c>
    </row>
    <row r="430" spans="1:9" ht="26" hidden="1" x14ac:dyDescent="0.3">
      <c r="A430" s="69">
        <v>421</v>
      </c>
      <c r="B430" s="89" t="s">
        <v>87</v>
      </c>
      <c r="C430" s="2" t="s">
        <v>209</v>
      </c>
      <c r="D430" s="70"/>
      <c r="E430" s="85" t="s">
        <v>410</v>
      </c>
      <c r="F430" s="85"/>
      <c r="G430" s="29">
        <f>G431</f>
        <v>23431.600000000002</v>
      </c>
    </row>
    <row r="431" spans="1:9" s="20" customFormat="1" ht="39" hidden="1" x14ac:dyDescent="0.3">
      <c r="A431" s="69">
        <v>422</v>
      </c>
      <c r="B431" s="53">
        <v>804</v>
      </c>
      <c r="C431" s="2" t="s">
        <v>214</v>
      </c>
      <c r="D431" s="2"/>
      <c r="E431" s="85" t="s">
        <v>411</v>
      </c>
      <c r="F431" s="85"/>
      <c r="G431" s="29">
        <f>G432</f>
        <v>23431.600000000002</v>
      </c>
    </row>
    <row r="432" spans="1:9" ht="26" hidden="1" x14ac:dyDescent="0.3">
      <c r="A432" s="69">
        <v>423</v>
      </c>
      <c r="B432" s="53">
        <v>804</v>
      </c>
      <c r="C432" s="2" t="s">
        <v>213</v>
      </c>
      <c r="D432" s="2"/>
      <c r="E432" s="85" t="s">
        <v>155</v>
      </c>
      <c r="F432" s="85"/>
      <c r="G432" s="29">
        <f>G433+G434</f>
        <v>23431.600000000002</v>
      </c>
    </row>
    <row r="433" spans="1:9" ht="13" hidden="1" x14ac:dyDescent="0.25">
      <c r="A433" s="69">
        <v>424</v>
      </c>
      <c r="B433" s="54">
        <v>804</v>
      </c>
      <c r="C433" s="4" t="s">
        <v>213</v>
      </c>
      <c r="D433" s="4" t="s">
        <v>44</v>
      </c>
      <c r="E433" s="91" t="s">
        <v>45</v>
      </c>
      <c r="F433" s="91"/>
      <c r="G433" s="62">
        <v>22391.7</v>
      </c>
    </row>
    <row r="434" spans="1:9" ht="26" hidden="1" x14ac:dyDescent="0.25">
      <c r="A434" s="69">
        <v>425</v>
      </c>
      <c r="B434" s="54">
        <v>804</v>
      </c>
      <c r="C434" s="4" t="s">
        <v>213</v>
      </c>
      <c r="D434" s="4" t="s">
        <v>78</v>
      </c>
      <c r="E434" s="91" t="s">
        <v>77</v>
      </c>
      <c r="F434" s="91"/>
      <c r="G434" s="62">
        <v>1039.9000000000001</v>
      </c>
    </row>
    <row r="435" spans="1:9" s="63" customFormat="1" ht="15" x14ac:dyDescent="0.3">
      <c r="A435" s="69">
        <v>426</v>
      </c>
      <c r="B435" s="53">
        <v>1000</v>
      </c>
      <c r="C435" s="2"/>
      <c r="D435" s="2"/>
      <c r="E435" s="90" t="s">
        <v>24</v>
      </c>
      <c r="F435" s="113">
        <v>117081.7</v>
      </c>
      <c r="G435" s="29">
        <f>G436+G441+G474</f>
        <v>123847.5</v>
      </c>
      <c r="H435" s="81">
        <f>G435-F435</f>
        <v>6765.8000000000029</v>
      </c>
      <c r="I435" s="119">
        <f>G435/F435*100</f>
        <v>105.77869983097274</v>
      </c>
    </row>
    <row r="436" spans="1:9" ht="13" x14ac:dyDescent="0.3">
      <c r="A436" s="69">
        <v>427</v>
      </c>
      <c r="B436" s="53">
        <v>1001</v>
      </c>
      <c r="C436" s="2"/>
      <c r="D436" s="2"/>
      <c r="E436" s="85" t="s">
        <v>29</v>
      </c>
      <c r="F436" s="114">
        <v>13800</v>
      </c>
      <c r="G436" s="29">
        <f>G437</f>
        <v>14800</v>
      </c>
      <c r="H436" s="81">
        <f>G436-F436</f>
        <v>1000</v>
      </c>
      <c r="I436" s="119">
        <f>G436/F436*100</f>
        <v>107.24637681159422</v>
      </c>
    </row>
    <row r="437" spans="1:9" s="20" customFormat="1" ht="26" hidden="1" x14ac:dyDescent="0.3">
      <c r="A437" s="69">
        <v>428</v>
      </c>
      <c r="B437" s="53">
        <v>1001</v>
      </c>
      <c r="C437" s="2" t="s">
        <v>195</v>
      </c>
      <c r="D437" s="2"/>
      <c r="E437" s="85" t="s">
        <v>412</v>
      </c>
      <c r="F437" s="85"/>
      <c r="G437" s="29">
        <f>G438</f>
        <v>14800</v>
      </c>
    </row>
    <row r="438" spans="1:9" s="21" customFormat="1" ht="26" hidden="1" x14ac:dyDescent="0.3">
      <c r="A438" s="69">
        <v>429</v>
      </c>
      <c r="B438" s="53">
        <v>1001</v>
      </c>
      <c r="C438" s="2" t="s">
        <v>303</v>
      </c>
      <c r="D438" s="2"/>
      <c r="E438" s="85" t="s">
        <v>157</v>
      </c>
      <c r="F438" s="85"/>
      <c r="G438" s="29">
        <f>G439</f>
        <v>14800</v>
      </c>
    </row>
    <row r="439" spans="1:9" s="20" customFormat="1" ht="52" hidden="1" x14ac:dyDescent="0.3">
      <c r="A439" s="69">
        <v>430</v>
      </c>
      <c r="B439" s="53">
        <v>1001</v>
      </c>
      <c r="C439" s="2" t="s">
        <v>304</v>
      </c>
      <c r="D439" s="2"/>
      <c r="E439" s="85" t="s">
        <v>158</v>
      </c>
      <c r="F439" s="85"/>
      <c r="G439" s="29">
        <f>G440</f>
        <v>14800</v>
      </c>
    </row>
    <row r="440" spans="1:9" s="21" customFormat="1" ht="26" hidden="1" x14ac:dyDescent="0.3">
      <c r="A440" s="69">
        <v>431</v>
      </c>
      <c r="B440" s="54">
        <v>1001</v>
      </c>
      <c r="C440" s="4" t="s">
        <v>304</v>
      </c>
      <c r="D440" s="12" t="s">
        <v>48</v>
      </c>
      <c r="E440" s="91" t="s">
        <v>49</v>
      </c>
      <c r="F440" s="91"/>
      <c r="G440" s="62">
        <v>14800</v>
      </c>
    </row>
    <row r="441" spans="1:9" s="21" customFormat="1" ht="13" x14ac:dyDescent="0.3">
      <c r="A441" s="69">
        <v>432</v>
      </c>
      <c r="B441" s="53">
        <v>1003</v>
      </c>
      <c r="C441" s="2"/>
      <c r="D441" s="2"/>
      <c r="E441" s="85" t="s">
        <v>26</v>
      </c>
      <c r="F441" s="114">
        <v>95841</v>
      </c>
      <c r="G441" s="29">
        <f>G442+G471+G463</f>
        <v>101478.9</v>
      </c>
      <c r="H441" s="81">
        <f>G441-F441</f>
        <v>5637.8999999999942</v>
      </c>
      <c r="I441" s="119">
        <f>G441/F441*100</f>
        <v>105.8825554825179</v>
      </c>
    </row>
    <row r="442" spans="1:9" s="21" customFormat="1" ht="26" hidden="1" x14ac:dyDescent="0.3">
      <c r="A442" s="69">
        <v>433</v>
      </c>
      <c r="B442" s="53">
        <v>1003</v>
      </c>
      <c r="C442" s="2" t="s">
        <v>195</v>
      </c>
      <c r="D442" s="2"/>
      <c r="E442" s="85" t="s">
        <v>412</v>
      </c>
      <c r="F442" s="85"/>
      <c r="G442" s="29">
        <f>G443+G457+G460</f>
        <v>98326.2</v>
      </c>
    </row>
    <row r="443" spans="1:9" s="21" customFormat="1" ht="39" hidden="1" x14ac:dyDescent="0.3">
      <c r="A443" s="69">
        <v>434</v>
      </c>
      <c r="B443" s="53">
        <v>1003</v>
      </c>
      <c r="C443" s="2" t="s">
        <v>194</v>
      </c>
      <c r="D443" s="2"/>
      <c r="E443" s="85" t="s">
        <v>166</v>
      </c>
      <c r="F443" s="85"/>
      <c r="G443" s="29">
        <f>G444+G447+G450+G453+G455</f>
        <v>97251.199999999997</v>
      </c>
    </row>
    <row r="444" spans="1:9" ht="104.25" hidden="1" customHeight="1" x14ac:dyDescent="0.3">
      <c r="A444" s="69">
        <v>435</v>
      </c>
      <c r="B444" s="53">
        <v>1003</v>
      </c>
      <c r="C444" s="10" t="s">
        <v>193</v>
      </c>
      <c r="D444" s="2"/>
      <c r="E444" s="85" t="s">
        <v>92</v>
      </c>
      <c r="F444" s="85"/>
      <c r="G444" s="29">
        <f>G446+G445</f>
        <v>10944.2</v>
      </c>
    </row>
    <row r="445" spans="1:9" s="21" customFormat="1" ht="26" hidden="1" x14ac:dyDescent="0.3">
      <c r="A445" s="69">
        <v>436</v>
      </c>
      <c r="B445" s="54">
        <v>1003</v>
      </c>
      <c r="C445" s="4" t="s">
        <v>193</v>
      </c>
      <c r="D445" s="4" t="s">
        <v>78</v>
      </c>
      <c r="E445" s="91" t="s">
        <v>77</v>
      </c>
      <c r="F445" s="91"/>
      <c r="G445" s="71">
        <v>262.2</v>
      </c>
    </row>
    <row r="446" spans="1:9" ht="26" hidden="1" x14ac:dyDescent="0.25">
      <c r="A446" s="69">
        <v>437</v>
      </c>
      <c r="B446" s="54">
        <v>1003</v>
      </c>
      <c r="C446" s="4" t="s">
        <v>193</v>
      </c>
      <c r="D446" s="4" t="s">
        <v>48</v>
      </c>
      <c r="E446" s="91" t="s">
        <v>49</v>
      </c>
      <c r="F446" s="91"/>
      <c r="G446" s="71">
        <v>10682</v>
      </c>
    </row>
    <row r="447" spans="1:9" ht="129" hidden="1" customHeight="1" x14ac:dyDescent="0.3">
      <c r="A447" s="69">
        <v>438</v>
      </c>
      <c r="B447" s="53">
        <v>1003</v>
      </c>
      <c r="C447" s="2" t="s">
        <v>196</v>
      </c>
      <c r="D447" s="2"/>
      <c r="E447" s="85" t="s">
        <v>94</v>
      </c>
      <c r="F447" s="85"/>
      <c r="G447" s="29">
        <f>G449+G448</f>
        <v>76900</v>
      </c>
    </row>
    <row r="448" spans="1:9" ht="26" hidden="1" x14ac:dyDescent="0.25">
      <c r="A448" s="69">
        <v>439</v>
      </c>
      <c r="B448" s="54">
        <v>1003</v>
      </c>
      <c r="C448" s="4" t="s">
        <v>196</v>
      </c>
      <c r="D448" s="4" t="s">
        <v>78</v>
      </c>
      <c r="E448" s="91" t="s">
        <v>77</v>
      </c>
      <c r="F448" s="91"/>
      <c r="G448" s="71">
        <v>1300</v>
      </c>
    </row>
    <row r="449" spans="1:7" ht="26" hidden="1" x14ac:dyDescent="0.25">
      <c r="A449" s="69">
        <v>440</v>
      </c>
      <c r="B449" s="54">
        <v>1003</v>
      </c>
      <c r="C449" s="4" t="s">
        <v>196</v>
      </c>
      <c r="D449" s="4" t="s">
        <v>48</v>
      </c>
      <c r="E449" s="91" t="s">
        <v>49</v>
      </c>
      <c r="F449" s="91"/>
      <c r="G449" s="71">
        <v>75600</v>
      </c>
    </row>
    <row r="450" spans="1:7" ht="120.75" hidden="1" customHeight="1" x14ac:dyDescent="0.3">
      <c r="A450" s="69">
        <v>441</v>
      </c>
      <c r="B450" s="53">
        <v>1003</v>
      </c>
      <c r="C450" s="10" t="s">
        <v>197</v>
      </c>
      <c r="D450" s="2"/>
      <c r="E450" s="85" t="s">
        <v>331</v>
      </c>
      <c r="F450" s="85"/>
      <c r="G450" s="29">
        <f>G452+G451</f>
        <v>9292</v>
      </c>
    </row>
    <row r="451" spans="1:7" ht="26" hidden="1" x14ac:dyDescent="0.25">
      <c r="A451" s="69">
        <v>442</v>
      </c>
      <c r="B451" s="54">
        <v>1003</v>
      </c>
      <c r="C451" s="4" t="s">
        <v>197</v>
      </c>
      <c r="D451" s="4" t="s">
        <v>78</v>
      </c>
      <c r="E451" s="91" t="s">
        <v>77</v>
      </c>
      <c r="F451" s="91"/>
      <c r="G451" s="71">
        <v>132</v>
      </c>
    </row>
    <row r="452" spans="1:7" s="21" customFormat="1" ht="26" hidden="1" x14ac:dyDescent="0.3">
      <c r="A452" s="69">
        <v>443</v>
      </c>
      <c r="B452" s="54">
        <v>1003</v>
      </c>
      <c r="C452" s="4" t="s">
        <v>197</v>
      </c>
      <c r="D452" s="4" t="s">
        <v>48</v>
      </c>
      <c r="E452" s="91" t="s">
        <v>49</v>
      </c>
      <c r="F452" s="91"/>
      <c r="G452" s="71">
        <v>9160</v>
      </c>
    </row>
    <row r="453" spans="1:7" ht="39" hidden="1" x14ac:dyDescent="0.3">
      <c r="A453" s="69">
        <v>444</v>
      </c>
      <c r="B453" s="53">
        <v>1003</v>
      </c>
      <c r="C453" s="31" t="s">
        <v>305</v>
      </c>
      <c r="D453" s="2"/>
      <c r="E453" s="85" t="s">
        <v>179</v>
      </c>
      <c r="F453" s="85"/>
      <c r="G453" s="29">
        <f>G454</f>
        <v>100</v>
      </c>
    </row>
    <row r="454" spans="1:7" ht="26" hidden="1" x14ac:dyDescent="0.25">
      <c r="A454" s="69">
        <v>445</v>
      </c>
      <c r="B454" s="54">
        <v>1003</v>
      </c>
      <c r="C454" s="51" t="s">
        <v>305</v>
      </c>
      <c r="D454" s="4" t="s">
        <v>48</v>
      </c>
      <c r="E454" s="91" t="s">
        <v>49</v>
      </c>
      <c r="F454" s="91"/>
      <c r="G454" s="62">
        <v>100</v>
      </c>
    </row>
    <row r="455" spans="1:7" s="21" customFormat="1" ht="39" hidden="1" x14ac:dyDescent="0.3">
      <c r="A455" s="69">
        <v>446</v>
      </c>
      <c r="B455" s="53">
        <v>1003</v>
      </c>
      <c r="C455" s="2" t="s">
        <v>306</v>
      </c>
      <c r="D455" s="2"/>
      <c r="E455" s="85" t="s">
        <v>76</v>
      </c>
      <c r="F455" s="85"/>
      <c r="G455" s="29">
        <f>G456</f>
        <v>15</v>
      </c>
    </row>
    <row r="456" spans="1:7" s="21" customFormat="1" ht="39" hidden="1" x14ac:dyDescent="0.3">
      <c r="A456" s="69">
        <v>447</v>
      </c>
      <c r="B456" s="54">
        <v>1003</v>
      </c>
      <c r="C456" s="4" t="s">
        <v>306</v>
      </c>
      <c r="D456" s="4" t="s">
        <v>56</v>
      </c>
      <c r="E456" s="91" t="s">
        <v>518</v>
      </c>
      <c r="F456" s="91"/>
      <c r="G456" s="62">
        <v>15</v>
      </c>
    </row>
    <row r="457" spans="1:7" ht="32.25" hidden="1" customHeight="1" x14ac:dyDescent="0.3">
      <c r="A457" s="69">
        <v>448</v>
      </c>
      <c r="B457" s="53">
        <v>1003</v>
      </c>
      <c r="C457" s="2" t="s">
        <v>307</v>
      </c>
      <c r="D457" s="2"/>
      <c r="E457" s="85" t="s">
        <v>169</v>
      </c>
      <c r="F457" s="85"/>
      <c r="G457" s="29">
        <f>G458</f>
        <v>775</v>
      </c>
    </row>
    <row r="458" spans="1:7" ht="39" hidden="1" x14ac:dyDescent="0.3">
      <c r="A458" s="69">
        <v>449</v>
      </c>
      <c r="B458" s="53">
        <v>1003</v>
      </c>
      <c r="C458" s="2" t="s">
        <v>369</v>
      </c>
      <c r="D458" s="2"/>
      <c r="E458" s="85" t="s">
        <v>368</v>
      </c>
      <c r="F458" s="85"/>
      <c r="G458" s="29">
        <f>G459</f>
        <v>775</v>
      </c>
    </row>
    <row r="459" spans="1:7" ht="26" hidden="1" x14ac:dyDescent="0.25">
      <c r="A459" s="69">
        <v>450</v>
      </c>
      <c r="B459" s="54">
        <v>1003</v>
      </c>
      <c r="C459" s="4" t="s">
        <v>369</v>
      </c>
      <c r="D459" s="4" t="s">
        <v>48</v>
      </c>
      <c r="E459" s="91" t="s">
        <v>49</v>
      </c>
      <c r="F459" s="91"/>
      <c r="G459" s="62">
        <v>775</v>
      </c>
    </row>
    <row r="460" spans="1:7" ht="26" hidden="1" x14ac:dyDescent="0.3">
      <c r="A460" s="69">
        <v>451</v>
      </c>
      <c r="B460" s="53">
        <v>1003</v>
      </c>
      <c r="C460" s="2" t="s">
        <v>428</v>
      </c>
      <c r="D460" s="2"/>
      <c r="E460" s="85" t="s">
        <v>389</v>
      </c>
      <c r="F460" s="85"/>
      <c r="G460" s="29">
        <f>G461</f>
        <v>300</v>
      </c>
    </row>
    <row r="461" spans="1:7" ht="39" hidden="1" x14ac:dyDescent="0.3">
      <c r="A461" s="69">
        <v>452</v>
      </c>
      <c r="B461" s="53">
        <v>1003</v>
      </c>
      <c r="C461" s="2" t="s">
        <v>390</v>
      </c>
      <c r="D461" s="2"/>
      <c r="E461" s="28" t="s">
        <v>437</v>
      </c>
      <c r="F461" s="28"/>
      <c r="G461" s="29">
        <f>G462</f>
        <v>300</v>
      </c>
    </row>
    <row r="462" spans="1:7" ht="26" hidden="1" x14ac:dyDescent="0.25">
      <c r="A462" s="69">
        <v>453</v>
      </c>
      <c r="B462" s="54">
        <v>1003</v>
      </c>
      <c r="C462" s="4" t="s">
        <v>390</v>
      </c>
      <c r="D462" s="4" t="s">
        <v>48</v>
      </c>
      <c r="E462" s="91" t="s">
        <v>49</v>
      </c>
      <c r="F462" s="91"/>
      <c r="G462" s="62">
        <v>300</v>
      </c>
    </row>
    <row r="463" spans="1:7" ht="39" hidden="1" x14ac:dyDescent="0.3">
      <c r="A463" s="69">
        <v>454</v>
      </c>
      <c r="B463" s="53">
        <v>1003</v>
      </c>
      <c r="C463" s="2" t="s">
        <v>201</v>
      </c>
      <c r="D463" s="2"/>
      <c r="E463" s="85" t="s">
        <v>406</v>
      </c>
      <c r="F463" s="85"/>
      <c r="G463" s="29">
        <f>G464</f>
        <v>2900.7</v>
      </c>
    </row>
    <row r="464" spans="1:7" ht="26.25" hidden="1" customHeight="1" x14ac:dyDescent="0.3">
      <c r="A464" s="69">
        <v>455</v>
      </c>
      <c r="B464" s="53">
        <v>1003</v>
      </c>
      <c r="C464" s="2" t="s">
        <v>482</v>
      </c>
      <c r="D464" s="2"/>
      <c r="E464" s="85" t="s">
        <v>483</v>
      </c>
      <c r="F464" s="85"/>
      <c r="G464" s="29">
        <f>G467+G465+G469</f>
        <v>2900.7</v>
      </c>
    </row>
    <row r="465" spans="1:9" ht="26.25" hidden="1" customHeight="1" x14ac:dyDescent="0.3">
      <c r="A465" s="69">
        <v>456</v>
      </c>
      <c r="B465" s="53">
        <v>1003</v>
      </c>
      <c r="C465" s="2" t="s">
        <v>511</v>
      </c>
      <c r="D465" s="2"/>
      <c r="E465" s="92" t="s">
        <v>488</v>
      </c>
      <c r="F465" s="92"/>
      <c r="G465" s="29">
        <f>G466</f>
        <v>1390.5</v>
      </c>
    </row>
    <row r="466" spans="1:9" ht="26.25" hidden="1" customHeight="1" x14ac:dyDescent="0.25">
      <c r="A466" s="69">
        <v>457</v>
      </c>
      <c r="B466" s="54">
        <v>1003</v>
      </c>
      <c r="C466" s="4" t="s">
        <v>511</v>
      </c>
      <c r="D466" s="4" t="s">
        <v>48</v>
      </c>
      <c r="E466" s="91" t="s">
        <v>49</v>
      </c>
      <c r="F466" s="91"/>
      <c r="G466" s="71">
        <v>1390.5</v>
      </c>
    </row>
    <row r="467" spans="1:9" ht="26" hidden="1" x14ac:dyDescent="0.3">
      <c r="A467" s="69">
        <v>458</v>
      </c>
      <c r="B467" s="53">
        <v>1003</v>
      </c>
      <c r="C467" s="2" t="s">
        <v>487</v>
      </c>
      <c r="D467" s="2"/>
      <c r="E467" s="85" t="s">
        <v>525</v>
      </c>
      <c r="F467" s="85"/>
      <c r="G467" s="29">
        <f>G468</f>
        <v>954.9</v>
      </c>
    </row>
    <row r="468" spans="1:9" ht="26" hidden="1" x14ac:dyDescent="0.25">
      <c r="A468" s="69">
        <v>459</v>
      </c>
      <c r="B468" s="54">
        <v>1003</v>
      </c>
      <c r="C468" s="4" t="s">
        <v>487</v>
      </c>
      <c r="D468" s="4" t="s">
        <v>48</v>
      </c>
      <c r="E468" s="91" t="s">
        <v>49</v>
      </c>
      <c r="F468" s="91"/>
      <c r="G468" s="62">
        <f>1181-226.1</f>
        <v>954.9</v>
      </c>
    </row>
    <row r="469" spans="1:9" ht="39" hidden="1" x14ac:dyDescent="0.3">
      <c r="A469" s="69">
        <v>460</v>
      </c>
      <c r="B469" s="53">
        <v>1003</v>
      </c>
      <c r="C469" s="2" t="s">
        <v>512</v>
      </c>
      <c r="D469" s="2"/>
      <c r="E469" s="92" t="s">
        <v>513</v>
      </c>
      <c r="F469" s="92"/>
      <c r="G469" s="29">
        <f>G470</f>
        <v>555.29999999999995</v>
      </c>
    </row>
    <row r="470" spans="1:9" ht="26" hidden="1" x14ac:dyDescent="0.25">
      <c r="A470" s="69">
        <v>461</v>
      </c>
      <c r="B470" s="54">
        <v>1003</v>
      </c>
      <c r="C470" s="4" t="s">
        <v>512</v>
      </c>
      <c r="D470" s="4" t="s">
        <v>48</v>
      </c>
      <c r="E470" s="91" t="s">
        <v>49</v>
      </c>
      <c r="F470" s="91"/>
      <c r="G470" s="71">
        <f>226.1+329.2</f>
        <v>555.29999999999995</v>
      </c>
    </row>
    <row r="471" spans="1:9" ht="14.25" hidden="1" customHeight="1" x14ac:dyDescent="0.3">
      <c r="A471" s="69">
        <v>462</v>
      </c>
      <c r="B471" s="53">
        <v>1003</v>
      </c>
      <c r="C471" s="2" t="s">
        <v>189</v>
      </c>
      <c r="D471" s="2"/>
      <c r="E471" s="85" t="s">
        <v>156</v>
      </c>
      <c r="F471" s="85"/>
      <c r="G471" s="29">
        <f>G472</f>
        <v>252</v>
      </c>
    </row>
    <row r="472" spans="1:9" s="21" customFormat="1" ht="41.25" hidden="1" customHeight="1" x14ac:dyDescent="0.3">
      <c r="A472" s="69">
        <v>463</v>
      </c>
      <c r="B472" s="53">
        <v>1003</v>
      </c>
      <c r="C472" s="31" t="s">
        <v>308</v>
      </c>
      <c r="D472" s="2"/>
      <c r="E472" s="85" t="s">
        <v>438</v>
      </c>
      <c r="F472" s="85"/>
      <c r="G472" s="29">
        <f>G473</f>
        <v>252</v>
      </c>
    </row>
    <row r="473" spans="1:9" s="21" customFormat="1" ht="22.5" hidden="1" customHeight="1" x14ac:dyDescent="0.3">
      <c r="A473" s="69">
        <v>464</v>
      </c>
      <c r="B473" s="54">
        <v>1003</v>
      </c>
      <c r="C473" s="51" t="s">
        <v>308</v>
      </c>
      <c r="D473" s="4" t="s">
        <v>46</v>
      </c>
      <c r="E473" s="91" t="s">
        <v>47</v>
      </c>
      <c r="F473" s="91"/>
      <c r="G473" s="62">
        <v>252</v>
      </c>
    </row>
    <row r="474" spans="1:9" ht="13" x14ac:dyDescent="0.3">
      <c r="A474" s="69">
        <v>465</v>
      </c>
      <c r="B474" s="53">
        <v>1006</v>
      </c>
      <c r="C474" s="10"/>
      <c r="D474" s="10"/>
      <c r="E474" s="85" t="s">
        <v>42</v>
      </c>
      <c r="F474" s="114">
        <v>7440.7</v>
      </c>
      <c r="G474" s="29">
        <f>G475</f>
        <v>7568.6</v>
      </c>
      <c r="H474" s="81">
        <f>G474-F474</f>
        <v>127.90000000000055</v>
      </c>
      <c r="I474" s="119">
        <f>G474/F474*100</f>
        <v>101.71892429475722</v>
      </c>
    </row>
    <row r="475" spans="1:9" ht="26" hidden="1" x14ac:dyDescent="0.3">
      <c r="A475" s="69">
        <v>466</v>
      </c>
      <c r="B475" s="53">
        <v>1006</v>
      </c>
      <c r="C475" s="2" t="s">
        <v>195</v>
      </c>
      <c r="D475" s="2"/>
      <c r="E475" s="85" t="s">
        <v>412</v>
      </c>
      <c r="F475" s="85"/>
      <c r="G475" s="29">
        <f>G479+G476</f>
        <v>7568.6</v>
      </c>
    </row>
    <row r="476" spans="1:9" ht="39" hidden="1" x14ac:dyDescent="0.3">
      <c r="A476" s="69">
        <v>467</v>
      </c>
      <c r="B476" s="53">
        <v>1006</v>
      </c>
      <c r="C476" s="2" t="s">
        <v>194</v>
      </c>
      <c r="D476" s="2"/>
      <c r="E476" s="85" t="s">
        <v>166</v>
      </c>
      <c r="F476" s="85"/>
      <c r="G476" s="29">
        <f>G477</f>
        <v>193</v>
      </c>
    </row>
    <row r="477" spans="1:9" ht="39" hidden="1" x14ac:dyDescent="0.3">
      <c r="A477" s="69">
        <v>468</v>
      </c>
      <c r="B477" s="53">
        <v>1006</v>
      </c>
      <c r="C477" s="31" t="s">
        <v>309</v>
      </c>
      <c r="D477" s="2"/>
      <c r="E477" s="85" t="s">
        <v>168</v>
      </c>
      <c r="F477" s="85"/>
      <c r="G477" s="29">
        <f>G478</f>
        <v>193</v>
      </c>
    </row>
    <row r="478" spans="1:9" ht="39" hidden="1" x14ac:dyDescent="0.25">
      <c r="A478" s="69">
        <v>469</v>
      </c>
      <c r="B478" s="54">
        <v>1006</v>
      </c>
      <c r="C478" s="51" t="s">
        <v>309</v>
      </c>
      <c r="D478" s="4" t="s">
        <v>72</v>
      </c>
      <c r="E478" s="91" t="s">
        <v>517</v>
      </c>
      <c r="F478" s="91"/>
      <c r="G478" s="62">
        <v>193</v>
      </c>
    </row>
    <row r="479" spans="1:9" ht="42.75" hidden="1" customHeight="1" x14ac:dyDescent="0.3">
      <c r="A479" s="69">
        <v>470</v>
      </c>
      <c r="B479" s="53">
        <v>1006</v>
      </c>
      <c r="C479" s="2" t="s">
        <v>310</v>
      </c>
      <c r="D479" s="2"/>
      <c r="E479" s="85" t="s">
        <v>413</v>
      </c>
      <c r="F479" s="85"/>
      <c r="G479" s="29">
        <f>G480+G483</f>
        <v>7375.6</v>
      </c>
    </row>
    <row r="480" spans="1:9" ht="102.75" hidden="1" customHeight="1" x14ac:dyDescent="0.3">
      <c r="A480" s="69">
        <v>471</v>
      </c>
      <c r="B480" s="53">
        <v>1006</v>
      </c>
      <c r="C480" s="10" t="s">
        <v>327</v>
      </c>
      <c r="D480" s="2"/>
      <c r="E480" s="85" t="s">
        <v>92</v>
      </c>
      <c r="F480" s="85"/>
      <c r="G480" s="29">
        <f>G481+G482</f>
        <v>537.79999999999995</v>
      </c>
    </row>
    <row r="481" spans="1:9" ht="13" hidden="1" x14ac:dyDescent="0.25">
      <c r="A481" s="69">
        <v>472</v>
      </c>
      <c r="B481" s="54">
        <v>1006</v>
      </c>
      <c r="C481" s="4" t="s">
        <v>327</v>
      </c>
      <c r="D481" s="4" t="s">
        <v>44</v>
      </c>
      <c r="E481" s="91" t="s">
        <v>45</v>
      </c>
      <c r="F481" s="91"/>
      <c r="G481" s="71">
        <v>520.79999999999995</v>
      </c>
    </row>
    <row r="482" spans="1:9" ht="26" hidden="1" x14ac:dyDescent="0.25">
      <c r="A482" s="69">
        <v>473</v>
      </c>
      <c r="B482" s="54">
        <v>1006</v>
      </c>
      <c r="C482" s="4" t="s">
        <v>327</v>
      </c>
      <c r="D482" s="4">
        <v>240</v>
      </c>
      <c r="E482" s="91" t="s">
        <v>77</v>
      </c>
      <c r="F482" s="91"/>
      <c r="G482" s="71">
        <v>17</v>
      </c>
    </row>
    <row r="483" spans="1:9" ht="131.25" hidden="1" customHeight="1" x14ac:dyDescent="0.3">
      <c r="A483" s="69">
        <v>474</v>
      </c>
      <c r="B483" s="53">
        <v>1006</v>
      </c>
      <c r="C483" s="2" t="s">
        <v>328</v>
      </c>
      <c r="D483" s="2"/>
      <c r="E483" s="85" t="s">
        <v>332</v>
      </c>
      <c r="F483" s="85"/>
      <c r="G483" s="29">
        <f>G484+G485</f>
        <v>6837.8</v>
      </c>
    </row>
    <row r="484" spans="1:9" ht="13" hidden="1" x14ac:dyDescent="0.25">
      <c r="A484" s="69">
        <v>475</v>
      </c>
      <c r="B484" s="54">
        <v>1006</v>
      </c>
      <c r="C484" s="4" t="s">
        <v>328</v>
      </c>
      <c r="D484" s="4" t="s">
        <v>44</v>
      </c>
      <c r="E484" s="91" t="s">
        <v>45</v>
      </c>
      <c r="F484" s="91"/>
      <c r="G484" s="71">
        <v>4856</v>
      </c>
    </row>
    <row r="485" spans="1:9" ht="26" hidden="1" x14ac:dyDescent="0.25">
      <c r="A485" s="69">
        <v>476</v>
      </c>
      <c r="B485" s="54">
        <v>1006</v>
      </c>
      <c r="C485" s="4" t="s">
        <v>328</v>
      </c>
      <c r="D485" s="4">
        <v>240</v>
      </c>
      <c r="E485" s="91" t="s">
        <v>77</v>
      </c>
      <c r="F485" s="91"/>
      <c r="G485" s="71">
        <v>1981.8</v>
      </c>
    </row>
    <row r="486" spans="1:9" ht="15" x14ac:dyDescent="0.3">
      <c r="A486" s="69">
        <v>477</v>
      </c>
      <c r="B486" s="53">
        <v>1100</v>
      </c>
      <c r="C486" s="10"/>
      <c r="D486" s="10"/>
      <c r="E486" s="90" t="s">
        <v>34</v>
      </c>
      <c r="F486" s="113">
        <v>52894</v>
      </c>
      <c r="G486" s="29">
        <f>G487</f>
        <v>54564</v>
      </c>
      <c r="H486" s="81">
        <f>G486-F486</f>
        <v>1670</v>
      </c>
      <c r="I486" s="119">
        <f>G486/F486*100</f>
        <v>103.15725791205053</v>
      </c>
    </row>
    <row r="487" spans="1:9" ht="13" x14ac:dyDescent="0.3">
      <c r="A487" s="69">
        <v>478</v>
      </c>
      <c r="B487" s="53">
        <v>1102</v>
      </c>
      <c r="C487" s="10"/>
      <c r="D487" s="10"/>
      <c r="E487" s="85" t="s">
        <v>41</v>
      </c>
      <c r="F487" s="114">
        <v>52894</v>
      </c>
      <c r="G487" s="29">
        <f>G488</f>
        <v>54564</v>
      </c>
      <c r="H487" s="81">
        <f>G487-F487</f>
        <v>1670</v>
      </c>
      <c r="I487" s="119">
        <f>G487/F487*100</f>
        <v>103.15725791205053</v>
      </c>
    </row>
    <row r="488" spans="1:9" ht="26" hidden="1" x14ac:dyDescent="0.3">
      <c r="A488" s="69">
        <v>479</v>
      </c>
      <c r="B488" s="53">
        <v>1102</v>
      </c>
      <c r="C488" s="10" t="s">
        <v>292</v>
      </c>
      <c r="D488" s="10"/>
      <c r="E488" s="85" t="s">
        <v>479</v>
      </c>
      <c r="F488" s="85"/>
      <c r="G488" s="29">
        <f>G489</f>
        <v>54564</v>
      </c>
    </row>
    <row r="489" spans="1:9" ht="26" hidden="1" x14ac:dyDescent="0.3">
      <c r="A489" s="69">
        <v>480</v>
      </c>
      <c r="B489" s="53">
        <v>1102</v>
      </c>
      <c r="C489" s="10" t="s">
        <v>293</v>
      </c>
      <c r="D489" s="10"/>
      <c r="E489" s="85" t="s">
        <v>414</v>
      </c>
      <c r="F489" s="85"/>
      <c r="G489" s="29">
        <f>G490+G495+G498+G505+G503+G501</f>
        <v>54564</v>
      </c>
    </row>
    <row r="490" spans="1:9" ht="26" hidden="1" x14ac:dyDescent="0.3">
      <c r="A490" s="69">
        <v>481</v>
      </c>
      <c r="B490" s="53">
        <v>1102</v>
      </c>
      <c r="C490" s="10" t="s">
        <v>311</v>
      </c>
      <c r="D490" s="10"/>
      <c r="E490" s="85" t="s">
        <v>144</v>
      </c>
      <c r="F490" s="85"/>
      <c r="G490" s="29">
        <f>G493+G491+G492+G494</f>
        <v>47707</v>
      </c>
    </row>
    <row r="491" spans="1:9" ht="13" hidden="1" x14ac:dyDescent="0.25">
      <c r="A491" s="69">
        <v>482</v>
      </c>
      <c r="B491" s="54">
        <v>1102</v>
      </c>
      <c r="C491" s="12" t="s">
        <v>311</v>
      </c>
      <c r="D491" s="4" t="s">
        <v>44</v>
      </c>
      <c r="E491" s="91" t="s">
        <v>45</v>
      </c>
      <c r="F491" s="91"/>
      <c r="G491" s="62">
        <v>12366</v>
      </c>
    </row>
    <row r="492" spans="1:9" ht="26" hidden="1" x14ac:dyDescent="0.25">
      <c r="A492" s="69">
        <v>483</v>
      </c>
      <c r="B492" s="54">
        <v>1102</v>
      </c>
      <c r="C492" s="12" t="s">
        <v>311</v>
      </c>
      <c r="D492" s="4">
        <v>240</v>
      </c>
      <c r="E492" s="91" t="s">
        <v>77</v>
      </c>
      <c r="F492" s="91"/>
      <c r="G492" s="62">
        <v>2370</v>
      </c>
    </row>
    <row r="493" spans="1:9" ht="13" hidden="1" x14ac:dyDescent="0.25">
      <c r="A493" s="69">
        <v>484</v>
      </c>
      <c r="B493" s="54">
        <v>1102</v>
      </c>
      <c r="C493" s="12" t="s">
        <v>311</v>
      </c>
      <c r="D493" s="4" t="s">
        <v>85</v>
      </c>
      <c r="E493" s="91" t="s">
        <v>86</v>
      </c>
      <c r="F493" s="91"/>
      <c r="G493" s="62">
        <v>32892</v>
      </c>
    </row>
    <row r="494" spans="1:9" ht="13" hidden="1" x14ac:dyDescent="0.25">
      <c r="A494" s="69">
        <v>485</v>
      </c>
      <c r="B494" s="54">
        <v>1102</v>
      </c>
      <c r="C494" s="12" t="s">
        <v>311</v>
      </c>
      <c r="D494" s="4" t="s">
        <v>79</v>
      </c>
      <c r="E494" s="91" t="s">
        <v>80</v>
      </c>
      <c r="F494" s="91"/>
      <c r="G494" s="62">
        <v>79</v>
      </c>
    </row>
    <row r="495" spans="1:9" ht="39" hidden="1" x14ac:dyDescent="0.3">
      <c r="A495" s="69">
        <v>486</v>
      </c>
      <c r="B495" s="53">
        <v>1102</v>
      </c>
      <c r="C495" s="2" t="s">
        <v>294</v>
      </c>
      <c r="D495" s="2"/>
      <c r="E495" s="85" t="s">
        <v>145</v>
      </c>
      <c r="F495" s="85"/>
      <c r="G495" s="29">
        <f>G497+G496</f>
        <v>1000</v>
      </c>
    </row>
    <row r="496" spans="1:9" ht="13" hidden="1" x14ac:dyDescent="0.25">
      <c r="A496" s="69">
        <v>487</v>
      </c>
      <c r="B496" s="54">
        <v>1102</v>
      </c>
      <c r="C496" s="4" t="s">
        <v>294</v>
      </c>
      <c r="D496" s="4" t="s">
        <v>44</v>
      </c>
      <c r="E496" s="91" t="s">
        <v>45</v>
      </c>
      <c r="F496" s="91"/>
      <c r="G496" s="62">
        <v>480</v>
      </c>
    </row>
    <row r="497" spans="1:9" ht="26" hidden="1" x14ac:dyDescent="0.25">
      <c r="A497" s="69">
        <v>488</v>
      </c>
      <c r="B497" s="54">
        <v>1102</v>
      </c>
      <c r="C497" s="12" t="s">
        <v>294</v>
      </c>
      <c r="D497" s="4" t="s">
        <v>78</v>
      </c>
      <c r="E497" s="91" t="s">
        <v>77</v>
      </c>
      <c r="F497" s="91"/>
      <c r="G497" s="62">
        <v>520</v>
      </c>
    </row>
    <row r="498" spans="1:9" ht="39" hidden="1" x14ac:dyDescent="0.3">
      <c r="A498" s="69">
        <v>489</v>
      </c>
      <c r="B498" s="53">
        <v>1102</v>
      </c>
      <c r="C498" s="2" t="s">
        <v>312</v>
      </c>
      <c r="D498" s="2"/>
      <c r="E498" s="85" t="s">
        <v>151</v>
      </c>
      <c r="F498" s="85"/>
      <c r="G498" s="29">
        <f>G500+G499</f>
        <v>35</v>
      </c>
    </row>
    <row r="499" spans="1:9" ht="13" hidden="1" x14ac:dyDescent="0.25">
      <c r="A499" s="69">
        <v>490</v>
      </c>
      <c r="B499" s="54">
        <v>1102</v>
      </c>
      <c r="C499" s="4" t="s">
        <v>312</v>
      </c>
      <c r="D499" s="4" t="s">
        <v>44</v>
      </c>
      <c r="E499" s="91" t="s">
        <v>45</v>
      </c>
      <c r="F499" s="91"/>
      <c r="G499" s="62">
        <v>10</v>
      </c>
    </row>
    <row r="500" spans="1:9" ht="26" hidden="1" x14ac:dyDescent="0.25">
      <c r="A500" s="69">
        <v>491</v>
      </c>
      <c r="B500" s="54">
        <v>1102</v>
      </c>
      <c r="C500" s="12" t="s">
        <v>312</v>
      </c>
      <c r="D500" s="4" t="s">
        <v>78</v>
      </c>
      <c r="E500" s="91" t="s">
        <v>77</v>
      </c>
      <c r="F500" s="91"/>
      <c r="G500" s="62">
        <v>25</v>
      </c>
    </row>
    <row r="501" spans="1:9" ht="39" hidden="1" x14ac:dyDescent="0.3">
      <c r="A501" s="69">
        <v>492</v>
      </c>
      <c r="B501" s="99">
        <v>1102</v>
      </c>
      <c r="C501" s="108" t="s">
        <v>505</v>
      </c>
      <c r="D501" s="96"/>
      <c r="E501" s="101" t="s">
        <v>506</v>
      </c>
      <c r="F501" s="101"/>
      <c r="G501" s="29">
        <f>G502</f>
        <v>350</v>
      </c>
    </row>
    <row r="502" spans="1:9" ht="26" hidden="1" x14ac:dyDescent="0.25">
      <c r="A502" s="69">
        <v>493</v>
      </c>
      <c r="B502" s="100">
        <v>1102</v>
      </c>
      <c r="C502" s="109" t="s">
        <v>505</v>
      </c>
      <c r="D502" s="4" t="s">
        <v>78</v>
      </c>
      <c r="E502" s="91" t="s">
        <v>77</v>
      </c>
      <c r="F502" s="91"/>
      <c r="G502" s="62">
        <v>350</v>
      </c>
    </row>
    <row r="503" spans="1:9" ht="26" hidden="1" x14ac:dyDescent="0.3">
      <c r="A503" s="69">
        <v>494</v>
      </c>
      <c r="B503" s="53">
        <v>1102</v>
      </c>
      <c r="C503" s="10" t="s">
        <v>466</v>
      </c>
      <c r="D503" s="4"/>
      <c r="E503" s="85" t="s">
        <v>460</v>
      </c>
      <c r="F503" s="85"/>
      <c r="G503" s="29">
        <f>G504</f>
        <v>5392</v>
      </c>
    </row>
    <row r="504" spans="1:9" ht="13" hidden="1" x14ac:dyDescent="0.25">
      <c r="A504" s="69">
        <v>495</v>
      </c>
      <c r="B504" s="54">
        <v>1102</v>
      </c>
      <c r="C504" s="12" t="s">
        <v>466</v>
      </c>
      <c r="D504" s="4" t="s">
        <v>90</v>
      </c>
      <c r="E504" s="91" t="s">
        <v>91</v>
      </c>
      <c r="F504" s="91"/>
      <c r="G504" s="62">
        <v>5392</v>
      </c>
    </row>
    <row r="505" spans="1:9" ht="39.65" hidden="1" customHeight="1" x14ac:dyDescent="0.3">
      <c r="A505" s="69">
        <v>496</v>
      </c>
      <c r="B505" s="53">
        <v>1102</v>
      </c>
      <c r="C505" s="10" t="s">
        <v>458</v>
      </c>
      <c r="D505" s="4"/>
      <c r="E505" s="85" t="s">
        <v>459</v>
      </c>
      <c r="F505" s="85"/>
      <c r="G505" s="29">
        <f>G506</f>
        <v>80</v>
      </c>
    </row>
    <row r="506" spans="1:9" ht="13" hidden="1" x14ac:dyDescent="0.25">
      <c r="A506" s="69">
        <v>497</v>
      </c>
      <c r="B506" s="54">
        <v>1102</v>
      </c>
      <c r="C506" s="12" t="s">
        <v>458</v>
      </c>
      <c r="D506" s="4" t="s">
        <v>85</v>
      </c>
      <c r="E506" s="91" t="s">
        <v>86</v>
      </c>
      <c r="F506" s="91"/>
      <c r="G506" s="62">
        <v>80</v>
      </c>
    </row>
    <row r="507" spans="1:9" ht="15" x14ac:dyDescent="0.3">
      <c r="A507" s="69">
        <v>498</v>
      </c>
      <c r="B507" s="53">
        <v>1200</v>
      </c>
      <c r="C507" s="12"/>
      <c r="D507" s="30"/>
      <c r="E507" s="90" t="s">
        <v>71</v>
      </c>
      <c r="F507" s="113">
        <v>505</v>
      </c>
      <c r="G507" s="29">
        <f>G508</f>
        <v>530</v>
      </c>
      <c r="H507" s="81">
        <f>G507-F507</f>
        <v>25</v>
      </c>
      <c r="I507" s="119">
        <f>G507/F507*100</f>
        <v>104.95049504950495</v>
      </c>
    </row>
    <row r="508" spans="1:9" ht="13" x14ac:dyDescent="0.3">
      <c r="A508" s="69">
        <v>499</v>
      </c>
      <c r="B508" s="53">
        <v>1202</v>
      </c>
      <c r="C508" s="10"/>
      <c r="D508" s="40"/>
      <c r="E508" s="85" t="s">
        <v>102</v>
      </c>
      <c r="F508" s="114">
        <v>505</v>
      </c>
      <c r="G508" s="29">
        <f>G509</f>
        <v>530</v>
      </c>
      <c r="H508" s="81">
        <f>G508-F508</f>
        <v>25</v>
      </c>
      <c r="I508" s="119">
        <f>G508/F508*100</f>
        <v>104.95049504950495</v>
      </c>
    </row>
    <row r="509" spans="1:9" ht="13" hidden="1" x14ac:dyDescent="0.3">
      <c r="A509" s="69">
        <v>500</v>
      </c>
      <c r="B509" s="53">
        <v>1202</v>
      </c>
      <c r="C509" s="2" t="s">
        <v>189</v>
      </c>
      <c r="D509" s="2"/>
      <c r="E509" s="85" t="s">
        <v>156</v>
      </c>
      <c r="F509" s="85"/>
      <c r="G509" s="29">
        <f>G510</f>
        <v>530</v>
      </c>
    </row>
    <row r="510" spans="1:9" ht="26" hidden="1" x14ac:dyDescent="0.3">
      <c r="A510" s="69">
        <v>501</v>
      </c>
      <c r="B510" s="53">
        <v>1202</v>
      </c>
      <c r="C510" s="10" t="s">
        <v>313</v>
      </c>
      <c r="D510" s="40"/>
      <c r="E510" s="85" t="s">
        <v>101</v>
      </c>
      <c r="F510" s="85"/>
      <c r="G510" s="29">
        <f>G511</f>
        <v>530</v>
      </c>
    </row>
    <row r="511" spans="1:9" ht="39" hidden="1" x14ac:dyDescent="0.25">
      <c r="A511" s="69">
        <v>502</v>
      </c>
      <c r="B511" s="54">
        <v>1202</v>
      </c>
      <c r="C511" s="12" t="s">
        <v>313</v>
      </c>
      <c r="D511" s="4" t="s">
        <v>56</v>
      </c>
      <c r="E511" s="91" t="s">
        <v>518</v>
      </c>
      <c r="F511" s="91"/>
      <c r="G511" s="62">
        <v>530</v>
      </c>
    </row>
    <row r="512" spans="1:9" ht="14.5" customHeight="1" x14ac:dyDescent="0.3">
      <c r="A512" s="69">
        <v>503</v>
      </c>
      <c r="B512" s="53">
        <v>1300</v>
      </c>
      <c r="C512" s="10"/>
      <c r="D512" s="10"/>
      <c r="E512" s="90" t="s">
        <v>520</v>
      </c>
      <c r="F512" s="113">
        <v>15.3</v>
      </c>
      <c r="G512" s="29">
        <f>G513</f>
        <v>3.8</v>
      </c>
      <c r="H512" s="81">
        <f>G512-F512</f>
        <v>-11.5</v>
      </c>
      <c r="I512" s="119">
        <f>G512/F512*100</f>
        <v>24.83660130718954</v>
      </c>
    </row>
    <row r="513" spans="1:9" ht="26" x14ac:dyDescent="0.3">
      <c r="A513" s="69">
        <v>504</v>
      </c>
      <c r="B513" s="53">
        <v>1301</v>
      </c>
      <c r="C513" s="2"/>
      <c r="D513" s="2"/>
      <c r="E513" s="85" t="s">
        <v>521</v>
      </c>
      <c r="F513" s="114">
        <v>15.3</v>
      </c>
      <c r="G513" s="29">
        <f>G514</f>
        <v>3.8</v>
      </c>
      <c r="H513" s="81">
        <f>G513-F513</f>
        <v>-11.5</v>
      </c>
      <c r="I513" s="119">
        <f>G513/F513*100</f>
        <v>24.83660130718954</v>
      </c>
    </row>
    <row r="514" spans="1:9" ht="26" hidden="1" x14ac:dyDescent="0.3">
      <c r="A514" s="69">
        <v>505</v>
      </c>
      <c r="B514" s="53">
        <v>1301</v>
      </c>
      <c r="C514" s="2" t="s">
        <v>252</v>
      </c>
      <c r="D514" s="2"/>
      <c r="E514" s="85" t="s">
        <v>397</v>
      </c>
      <c r="F514" s="85"/>
      <c r="G514" s="29">
        <f>G515</f>
        <v>3.8</v>
      </c>
    </row>
    <row r="515" spans="1:9" ht="26" hidden="1" x14ac:dyDescent="0.3">
      <c r="A515" s="69">
        <v>506</v>
      </c>
      <c r="B515" s="53">
        <v>1301</v>
      </c>
      <c r="C515" s="2" t="s">
        <v>314</v>
      </c>
      <c r="D515" s="2"/>
      <c r="E515" s="85" t="s">
        <v>110</v>
      </c>
      <c r="F515" s="85"/>
      <c r="G515" s="29">
        <f>G516</f>
        <v>3.8</v>
      </c>
    </row>
    <row r="516" spans="1:9" ht="13" hidden="1" x14ac:dyDescent="0.25">
      <c r="A516" s="69">
        <v>507</v>
      </c>
      <c r="B516" s="54">
        <v>1301</v>
      </c>
      <c r="C516" s="4" t="s">
        <v>314</v>
      </c>
      <c r="D516" s="4" t="s">
        <v>82</v>
      </c>
      <c r="E516" s="91" t="s">
        <v>83</v>
      </c>
      <c r="F516" s="91"/>
      <c r="G516" s="62">
        <v>3.8</v>
      </c>
    </row>
    <row r="517" spans="1:9" ht="13" x14ac:dyDescent="0.3">
      <c r="A517" s="69">
        <v>508</v>
      </c>
      <c r="B517" s="54"/>
      <c r="C517" s="4"/>
      <c r="D517" s="4"/>
      <c r="E517" s="5" t="s">
        <v>32</v>
      </c>
      <c r="F517" s="114">
        <v>1532296</v>
      </c>
      <c r="G517" s="29">
        <f>G9+G93+G99+G139+G211+G277+G294+G410+G435+G486+G512+G507</f>
        <v>1555518.1</v>
      </c>
      <c r="H517" s="81">
        <f>G517-F517</f>
        <v>23222.100000000093</v>
      </c>
      <c r="I517" s="119">
        <f>G517/F517*100</f>
        <v>101.51551005810889</v>
      </c>
    </row>
    <row r="518" spans="1:9" x14ac:dyDescent="0.25">
      <c r="A518" s="111"/>
      <c r="C518" s="74"/>
      <c r="E518" s="73"/>
      <c r="F518" s="73"/>
      <c r="H518" s="63"/>
    </row>
    <row r="519" spans="1:9" x14ac:dyDescent="0.25">
      <c r="A519" s="111"/>
      <c r="D519" s="72"/>
      <c r="E519" s="63"/>
      <c r="F519" s="63"/>
      <c r="G519" s="63"/>
      <c r="H519" s="34"/>
    </row>
    <row r="520" spans="1:9" s="25" customFormat="1" ht="48.75" hidden="1" customHeight="1" x14ac:dyDescent="0.3">
      <c r="A520" s="111"/>
      <c r="B520"/>
      <c r="C520"/>
      <c r="D520" s="63" t="s">
        <v>344</v>
      </c>
      <c r="E520" s="34"/>
      <c r="F520" s="34"/>
      <c r="G520" s="34">
        <f>493803.9+82980.1+1390.5+329.2+16724.4</f>
        <v>595228.1</v>
      </c>
    </row>
    <row r="521" spans="1:9" s="25" customFormat="1" ht="13" hidden="1" x14ac:dyDescent="0.3">
      <c r="A521" s="111"/>
      <c r="B521"/>
      <c r="C521"/>
      <c r="D521" s="25" t="s">
        <v>345</v>
      </c>
      <c r="E521" s="106"/>
      <c r="F521" s="106"/>
      <c r="G521" s="80">
        <f>949672+7618+3000</f>
        <v>960290</v>
      </c>
    </row>
    <row r="522" spans="1:9" s="25" customFormat="1" ht="13" hidden="1" x14ac:dyDescent="0.3">
      <c r="A522" s="111"/>
      <c r="B522"/>
      <c r="C522"/>
      <c r="D522" s="25" t="s">
        <v>346</v>
      </c>
      <c r="E522" s="106">
        <f>E520+E521</f>
        <v>0</v>
      </c>
      <c r="F522" s="106"/>
      <c r="G522" s="80">
        <f>SUM(G520:G521)</f>
        <v>1555518.1</v>
      </c>
    </row>
    <row r="523" spans="1:9" hidden="1" x14ac:dyDescent="0.25"/>
    <row r="524" spans="1:9" hidden="1" x14ac:dyDescent="0.25">
      <c r="G524"/>
    </row>
    <row r="525" spans="1:9" x14ac:dyDescent="0.25">
      <c r="G525"/>
    </row>
    <row r="526" spans="1:9" x14ac:dyDescent="0.25">
      <c r="G526"/>
    </row>
  </sheetData>
  <autoFilter ref="A7:G522" xr:uid="{00000000-0009-0000-0000-000006000000}">
    <filterColumn colId="2">
      <filters blank="1"/>
    </filterColumn>
    <filterColumn colId="3">
      <filters blank="1"/>
    </filterColumn>
  </autoFilter>
  <mergeCells count="5">
    <mergeCell ref="D1:G1"/>
    <mergeCell ref="D2:G2"/>
    <mergeCell ref="D3:G3"/>
    <mergeCell ref="D4:G4"/>
    <mergeCell ref="A5:G5"/>
  </mergeCells>
  <pageMargins left="0.25" right="0.17" top="0.18" bottom="0.18" header="0" footer="0"/>
  <pageSetup paperSize="9" scale="85" fitToHeight="2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Прил.4-2025г.  </vt:lpstr>
      <vt:lpstr>Прил.5-2026-2027г. </vt:lpstr>
      <vt:lpstr>Прил.6-2025г.</vt:lpstr>
      <vt:lpstr>Прил.7-2026-27</vt:lpstr>
      <vt:lpstr>Прил.8,-2025г.</vt:lpstr>
      <vt:lpstr> Прил.9-2026-27г.</vt:lpstr>
      <vt:lpstr>СРАВНЕНИЕ1</vt:lpstr>
      <vt:lpstr>'Прил.6-2025г.'!Область_печати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Cheremnih</cp:lastModifiedBy>
  <cp:lastPrinted>2024-11-14T15:11:42Z</cp:lastPrinted>
  <dcterms:created xsi:type="dcterms:W3CDTF">1996-10-08T23:32:33Z</dcterms:created>
  <dcterms:modified xsi:type="dcterms:W3CDTF">2024-11-14T15:28:47Z</dcterms:modified>
</cp:coreProperties>
</file>